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Our City Our Home Prop. C Oversight Comm\10a. May 3, 2021 Special Meeting\Materials for Posting\"/>
    </mc:Choice>
  </mc:AlternateContent>
  <xr:revisionPtr revIDLastSave="0" documentId="13_ncr:1_{509ED7CD-5CD3-4C51-8C13-669655009E5A}" xr6:coauthVersionLast="45" xr6:coauthVersionMax="45" xr10:uidLastSave="{00000000-0000-0000-0000-000000000000}"/>
  <bookViews>
    <workbookView xWindow="-120" yWindow="-120" windowWidth="29040" windowHeight="17640" xr2:uid="{78133C33-FA22-5249-8ACB-0DF70F36F7BA}"/>
  </bookViews>
  <sheets>
    <sheet name="Prevention - with Revisions" sheetId="4" r:id="rId1"/>
    <sheet name="Sheet1"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5" l="1"/>
  <c r="C20" i="5"/>
  <c r="D18" i="5"/>
  <c r="C18" i="5"/>
  <c r="D16" i="5"/>
  <c r="C16" i="5"/>
  <c r="G22" i="4" l="1"/>
  <c r="F22" i="4"/>
  <c r="E22" i="4"/>
  <c r="E25" i="4" s="1"/>
  <c r="F24" i="4" s="1"/>
  <c r="I6" i="4"/>
  <c r="F25" i="4" l="1"/>
  <c r="G24" i="4" s="1"/>
  <c r="G25" i="4" s="1"/>
</calcChain>
</file>

<file path=xl/sharedStrings.xml><?xml version="1.0" encoding="utf-8"?>
<sst xmlns="http://schemas.openxmlformats.org/spreadsheetml/2006/main" count="130" uniqueCount="92">
  <si>
    <t>Proposed By</t>
  </si>
  <si>
    <t>Funding Recommendations FY20-21</t>
  </si>
  <si>
    <t>Funding Recommendations FY21-22</t>
  </si>
  <si>
    <t>Funding Recommendations FY22-23</t>
  </si>
  <si>
    <t>HSH/MOHCD</t>
  </si>
  <si>
    <t>Suggested Department to Administer Funds</t>
  </si>
  <si>
    <t>Activities for Investment 
(By Populations)</t>
  </si>
  <si>
    <t>Notes</t>
  </si>
  <si>
    <t>Total Recommended Investments:</t>
  </si>
  <si>
    <t>Projected Remaining Fund Balances Following these Recommended Investments Per FY (Up to):</t>
  </si>
  <si>
    <t>Projected Outcomes</t>
  </si>
  <si>
    <t>HSH/MOHCD/CBO Network/Listening Session</t>
  </si>
  <si>
    <t>HSH/MOHCD/CBO Network/Legal Services Network/Listening Sessions</t>
  </si>
  <si>
    <t>Building the Core Prevention System Serving All Populations</t>
  </si>
  <si>
    <t>Population Specific Prevention Strategies</t>
  </si>
  <si>
    <t>HSH/MOHCD/CBO Network/Listening Sessions</t>
  </si>
  <si>
    <t>HSH/Mayor's Recovery Plan/OHO</t>
  </si>
  <si>
    <t>HSH</t>
  </si>
  <si>
    <t>Prevention Listening Sessions</t>
  </si>
  <si>
    <t>Description of Activities</t>
  </si>
  <si>
    <t>OEWD/DCYF</t>
  </si>
  <si>
    <r>
      <t xml:space="preserve">SIP rehousing only, up to </t>
    </r>
    <r>
      <rPr>
        <b/>
        <sz val="12"/>
        <color theme="1"/>
        <rFont val="Calibri"/>
        <family val="2"/>
        <scheme val="minor"/>
      </rPr>
      <t>$15K per household</t>
    </r>
  </si>
  <si>
    <t xml:space="preserve">Flexible financial assistance and supportive servicess for persons facing a loss of housing, whether on a lease or not; targeted to those most likely to become homeless based on risk factors; overlaps with eviction prevention for those who have a lease but reaches other housing situations and vulnerabilities; flexible supports to preserve housing or find new; at Access Points and/or other locations </t>
  </si>
  <si>
    <t>Eviction-related legal services and emergency rental assistance, tenant counseling/ education/ outreach, housing-related mediation, supportive services, households with a lease; behind in rent or facing eviction; prevents loss of current rental housing, destabilization and displacement; targets City's most vulnerable tenants, including formerly homeless households in supportive housing programs and other subsidized housing; may prevent some homelessness but majority won’t become homeless; at Access Points and/or other locations</t>
  </si>
  <si>
    <t>Creative alternative resolutions; flexible assistance; mediation/reunification services; housing location assistance; persons who have already lost housing or will sleep in shelter or outside tonight if not assisted; offered to prevent need for homeless services; may provide temporary or permanent solution; builds on person’s network and resources; may include returning to family or friends; within or outside City; plan to extend services beyond 1-time assistance to include short term rehousing supports; at Access Points and/or other locations</t>
  </si>
  <si>
    <r>
      <t xml:space="preserve">At Access Points and/or other locations serving youth/young adults experiencing homelessness or housing instability, </t>
    </r>
    <r>
      <rPr>
        <b/>
        <sz val="12"/>
        <color theme="1"/>
        <rFont val="Calibri"/>
        <family val="2"/>
        <scheme val="minor"/>
      </rPr>
      <t>direct cash transfer</t>
    </r>
    <r>
      <rPr>
        <sz val="12"/>
        <color theme="1"/>
        <rFont val="Calibri"/>
        <family val="2"/>
        <scheme val="minor"/>
      </rPr>
      <t xml:space="preserve"> up to </t>
    </r>
    <r>
      <rPr>
        <b/>
        <sz val="12"/>
        <color theme="1"/>
        <rFont val="Calibri"/>
        <family val="2"/>
        <scheme val="minor"/>
      </rPr>
      <t>$15K per household</t>
    </r>
  </si>
  <si>
    <t xml:space="preserve">At Access Points and/or other locations serving people experiencing homelessness or housing instability; assist homeless people with applications for disability benefits (SSDI, SSI, CAPI) and maintaining safety net benefits (CAAP, CalWorks, CalFresh, Medi-Cal), assist people experiencing housing instability to maintain ongoing benefits and remove legal barriers that arise post-entitlement (disability reviews, suspensions, overpayments, etc.). </t>
  </si>
  <si>
    <t>Prevention Listening Session/Legal Services Network</t>
  </si>
  <si>
    <t>Need more clarity about costs and cost effectiveness; per household costs; staffing vs. direct financial assistance, capacity building, etc.</t>
  </si>
  <si>
    <t>Approx minimun served = 100</t>
  </si>
  <si>
    <t>Approx minimum served = 416</t>
  </si>
  <si>
    <t>Unknown</t>
  </si>
  <si>
    <t>Current Starting Projected Fund Balances Per FY (Up to):</t>
  </si>
  <si>
    <t>Current Projected Fund Balances Per FY with Rollover from Previous FY Added In (Up to):</t>
  </si>
  <si>
    <t xml:space="preserve"> ~ 266-4000</t>
  </si>
  <si>
    <t>~133-2000</t>
  </si>
  <si>
    <t xml:space="preserve"> ~125-2100</t>
  </si>
  <si>
    <t>At Access Points and/or other locations that serve adults experiencing homelessness or housing instability; job readiness; training; incentives; stipends; earn and learn; modified earn and learn; barrier removal</t>
  </si>
  <si>
    <t>~400-6000</t>
  </si>
  <si>
    <t>~450-9000</t>
  </si>
  <si>
    <t>~265-4000</t>
  </si>
  <si>
    <t>At Access Points and/or other locations that serve families experiencing homelessness or housing instability including families fleeing domestic violence; job readiness; training; incentives;stipends; earn and learn, modified earn and learn; barrier removal</t>
  </si>
  <si>
    <t>~266-4000</t>
  </si>
  <si>
    <t>At Access Points and/or other locations that serve families experiencing homelessness or housing instability including families fleeing domestic violence; job readiness; training; incentives/stipends; earn and learn; modified earn and learn; barrier removal</t>
  </si>
  <si>
    <t>APD</t>
  </si>
  <si>
    <t>OEWD</t>
  </si>
  <si>
    <t>Transfer Balance to Housing</t>
  </si>
  <si>
    <r>
      <t xml:space="preserve">At Access Points and/or other locations that serve families experiencing homelessness or housing instability including families fleeing domestic violence, </t>
    </r>
    <r>
      <rPr>
        <b/>
        <sz val="12"/>
        <color theme="1"/>
        <rFont val="Calibri"/>
        <family val="2"/>
        <scheme val="minor"/>
      </rPr>
      <t>increased amount allowed per household and more flexible uses than current problem-solving, shallow subsidies may be on-going/multiyear, any unspent subpop funds could be reallocated to all populations</t>
    </r>
  </si>
  <si>
    <r>
      <t xml:space="preserve">At Access Points and other locations serving justice-involved people experiencing homelessness or housing instability, </t>
    </r>
    <r>
      <rPr>
        <b/>
        <sz val="12"/>
        <color theme="1"/>
        <rFont val="Calibri"/>
        <family val="2"/>
        <scheme val="minor"/>
      </rPr>
      <t>increased amount allowed per household and more flexible uses than current problem-solving, shallow subsidies may be on-going/multiyear</t>
    </r>
  </si>
  <si>
    <r>
      <t xml:space="preserve">At Access Points and/or other locations serving youth/young adults experiencing homelessness or housing instability, </t>
    </r>
    <r>
      <rPr>
        <b/>
        <sz val="12"/>
        <color theme="1"/>
        <rFont val="Calibri"/>
        <family val="2"/>
        <scheme val="minor"/>
      </rPr>
      <t>up increased amount allowed per household and more flexible uses than current problem-solving, shallow subsidies may be on-going/multiyear, any unspent subpop funds could be reallocated to all populations</t>
    </r>
  </si>
  <si>
    <r>
      <t xml:space="preserve">At Access Points and/or other locations serving veterans  experiencing homelessness or housing instability, </t>
    </r>
    <r>
      <rPr>
        <b/>
        <sz val="12"/>
        <color theme="1"/>
        <rFont val="Calibri"/>
        <family val="2"/>
        <scheme val="minor"/>
      </rPr>
      <t>increased amount allowed per household and more flexible uses than current problem-solving, shallow subsidies may be on-going/multiyear, any unspent subpop funds could be reallocated to all populations</t>
    </r>
  </si>
  <si>
    <r>
      <t>At Access Points or other locations serving adults experiencing homelessness or housing instability,</t>
    </r>
    <r>
      <rPr>
        <b/>
        <sz val="12"/>
        <color theme="1"/>
        <rFont val="Calibri"/>
        <family val="2"/>
        <scheme val="minor"/>
      </rPr>
      <t xml:space="preserve"> increased amount allowed per household and more flexible uses than current problem-solving, shallow subsidies portion may be on-going/mulityear, any unspent subpop funds  could be reallocated to all populations</t>
    </r>
  </si>
  <si>
    <t>HSH/APD</t>
  </si>
  <si>
    <t>Eviction prevention and housing stabilization for justice involved women with children</t>
  </si>
  <si>
    <t>~11-12 families</t>
  </si>
  <si>
    <t>HSH/HSA/DPH</t>
  </si>
  <si>
    <t>Prevention Listening Sessions/ Vets Network/OHO</t>
  </si>
  <si>
    <t>OHO/APD/ Prevention Listening Sessions</t>
  </si>
  <si>
    <t>Targeted Homelessness Prevention - All Populations Code Section: 1280(C)</t>
  </si>
  <si>
    <t>Problem Solving/Diversion/Rapid Exit/Problem Solving Plus/Shallow Subsidy - All Populations Code Section: 1280(C)</t>
  </si>
  <si>
    <t>Eviction Prevention and Housing Stablization for Justice Involved Women with Children Code Section 1280(C)</t>
  </si>
  <si>
    <t>Problem Solving/Diversion/Rapid Exit/Shallow Subsidy for Justice Involved Code Section: 1280 ( C)</t>
  </si>
  <si>
    <t>Problem Solving Plus for SIP Rehousing Code Section 1280 (C)</t>
  </si>
  <si>
    <t>Flexible and Supportive Workforce Strategies to Exit Homelessness/Ensure Housing Stability for Adults Code Section 1280 (C)</t>
  </si>
  <si>
    <t>Problem Solving/Diversion/Rapid Exit/Problem Solving Plus/Shallow Subsidies for Families 1280 (C)</t>
  </si>
  <si>
    <t>Problem Solving/Diversion/Rapid Exit/Problem Solving Plus/Shallow Subsidy for Youth/Young Adults Code Section 1280 (C)</t>
  </si>
  <si>
    <t>Problem Solving/Diversion/Rapid Exit/Problem Solving Plus/Shallow Subsidies for Vets Code Section 1280 (C)</t>
  </si>
  <si>
    <t>Legal and Support Services to Secure Disability Income Code Section 1280 (C)</t>
  </si>
  <si>
    <t>Flexible and Supportive Workforce Strategies to Exit Homelessness/Ensure Housing Stability for Youth/Young adults Code Section 1280 (C)</t>
  </si>
  <si>
    <t>Flexible and Supportive Workforce Strategies to Exit Homelesness/Ensure Housing Stability for for Families Code Section 1280 (C)</t>
  </si>
  <si>
    <t>Problem Solving/Diversion/Rapid Exit/Problem Solving Plus/Shallow Subsidy for Adults Code Section: 1280(C)</t>
  </si>
  <si>
    <t>Eviction Prevention and Housing Stablization - All Populations Code Section: 1280(C)</t>
  </si>
  <si>
    <t>DPH</t>
  </si>
  <si>
    <t>DPH/HSH/CBO Network</t>
  </si>
  <si>
    <t>Behavioral Health Services in Permanent Supportive Housing</t>
  </si>
  <si>
    <t xml:space="preserve">The City’s commitment to ensuring that people experiencing homelessness with the greatest vulnerabilities are housed in Permanent Supportive Housing has significantly increased the acuity level of people living in PSH.​ By providing increased health and behavioral health services to homeless individuals in the process of being housed, the City can better support PSH providers in helping people to transition and supporting the clients to stabilize in housing. Services include client assessments  as they're moving into housing and dedicated, direct-service behavioral health and medical staff to provide in-person support to newly housed individuals. Through expanding behavioral health services for people transitioning into PSH and supporting PSH providers, we will increase the percentage of people who successfully transition from unsheltered homeless to PSH. All care coordination services under this programming will begin with people who are currently experiencing homelessness and continue as they stabilize in housing. </t>
  </si>
  <si>
    <t>2000 touchpoints including portion funded through the Mental Health category</t>
  </si>
  <si>
    <t xml:space="preserve">Reflects 80% of the cost of this service in FY21-22 and 58% in FY22-23 based on the number of new vs. existing clients anticipated served, with remainder funded in the Mental Health category. First year amount reflects a reduced level of funding to start mid-way through the year, with a community process on program design for existing PSH providers to occur at the start of the year. </t>
  </si>
  <si>
    <t>Committee recommended applying balance in Prevention fund to housing acquisition for adults, youth and families.</t>
  </si>
  <si>
    <t>SUMMARY OF RECOMMENDED INVESTMENTS FOR HOMELESSNESS PREVENTION EXPENDITURES 
WITH FY 20-21, FY 21-22, and FY 22-23 RESOURCES
APPROVED AT APRIL 20, 2021 MEETING; UPDATED AT MAY 3, 2021 MEETING</t>
  </si>
  <si>
    <t>FY21-22</t>
  </si>
  <si>
    <t>FY22-23</t>
  </si>
  <si>
    <t>Adults</t>
  </si>
  <si>
    <t>Title</t>
  </si>
  <si>
    <t>Category</t>
  </si>
  <si>
    <t>Family</t>
  </si>
  <si>
    <t>TAY</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</si>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</sst>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409]* #,##0.00_);_([$$-409]* \(#,##0.00\);_([$$-409]* &quot;-&quot;??_);_(@_)"/>
    <numFmt numFmtId="165" formatCode="&quot;$&quot;#,##0"/>
  </numFmts>
  <fonts count="9" x14ac:knownFonts="1">
    <font>
      <sz val="12"/>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b/>
      <sz val="12"/>
      <color rgb="FFFFFFFF"/>
      <name val="Calibri"/>
      <family val="2"/>
      <scheme val="minor"/>
    </font>
    <font>
      <sz val="12"/>
      <color rgb="FF161616"/>
      <name val="Calibri"/>
      <family val="2"/>
      <scheme val="minor"/>
    </font>
    <font>
      <b/>
      <sz val="11"/>
      <color rgb="FF000000"/>
      <name val="Calibri"/>
      <family val="2"/>
      <scheme val="minor"/>
    </font>
  </fonts>
  <fills count="8">
    <fill>
      <patternFill patternType="none"/>
    </fill>
    <fill>
      <patternFill patternType="gray125"/>
    </fill>
    <fill>
      <patternFill patternType="solid">
        <fgColor theme="5" tint="-0.249977111117893"/>
        <bgColor indexed="64"/>
      </patternFill>
    </fill>
    <fill>
      <patternFill patternType="solid">
        <fgColor theme="1"/>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49">
    <xf numFmtId="0" fontId="0" fillId="0" borderId="0" xfId="0"/>
    <xf numFmtId="0" fontId="3" fillId="5" borderId="1" xfId="0" applyFont="1" applyFill="1" applyBorder="1" applyAlignment="1">
      <alignment horizontal="center" wrapText="1"/>
    </xf>
    <xf numFmtId="0" fontId="4" fillId="0" borderId="1" xfId="0" applyFont="1" applyBorder="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xf>
    <xf numFmtId="0" fontId="0" fillId="0" borderId="0" xfId="0" applyFont="1" applyBorder="1"/>
    <xf numFmtId="0" fontId="3" fillId="3" borderId="1" xfId="0" applyFont="1" applyFill="1" applyBorder="1"/>
    <xf numFmtId="0" fontId="0" fillId="0" borderId="0" xfId="0" applyFont="1" applyFill="1" applyBorder="1"/>
    <xf numFmtId="0" fontId="7" fillId="0" borderId="1" xfId="0" applyFont="1" applyBorder="1" applyAlignment="1">
      <alignment horizontal="left" vertical="center" wrapText="1"/>
    </xf>
    <xf numFmtId="0" fontId="0" fillId="0" borderId="1" xfId="0" applyFont="1" applyBorder="1" applyAlignment="1">
      <alignment horizontal="center" vertical="center" wrapText="1"/>
    </xf>
    <xf numFmtId="165" fontId="0" fillId="0" borderId="1" xfId="1" applyNumberFormat="1" applyFont="1" applyBorder="1" applyAlignment="1">
      <alignment horizontal="center" vertical="center" wrapText="1"/>
    </xf>
    <xf numFmtId="0" fontId="0" fillId="0" borderId="0" xfId="0" applyFont="1" applyBorder="1" applyAlignment="1">
      <alignment vertical="center"/>
    </xf>
    <xf numFmtId="0" fontId="0" fillId="0" borderId="1" xfId="0" applyFont="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165" fontId="5" fillId="3" borderId="1" xfId="1" applyNumberFormat="1" applyFont="1" applyFill="1" applyBorder="1" applyAlignment="1">
      <alignment horizontal="center" vertical="center" wrapText="1"/>
    </xf>
    <xf numFmtId="165" fontId="5" fillId="4" borderId="1" xfId="1" applyNumberFormat="1" applyFont="1" applyFill="1" applyBorder="1" applyAlignment="1">
      <alignment horizontal="center" vertical="center" wrapText="1"/>
    </xf>
    <xf numFmtId="0" fontId="0" fillId="0" borderId="0" xfId="0" applyFont="1" applyBorder="1" applyAlignment="1">
      <alignment horizontal="center"/>
    </xf>
    <xf numFmtId="164" fontId="0" fillId="0" borderId="0" xfId="1" applyNumberFormat="1" applyFont="1" applyBorder="1" applyAlignment="1">
      <alignment horizontal="center" vertical="center"/>
    </xf>
    <xf numFmtId="6" fontId="0" fillId="0" borderId="1" xfId="0" applyNumberFormat="1" applyFont="1" applyBorder="1" applyAlignment="1">
      <alignment horizontal="center" vertical="center"/>
    </xf>
    <xf numFmtId="0" fontId="3" fillId="3" borderId="1" xfId="0" applyFont="1" applyFill="1" applyBorder="1" applyAlignment="1">
      <alignment horizontal="center" wrapText="1"/>
    </xf>
    <xf numFmtId="0" fontId="0" fillId="0" borderId="0" xfId="0" applyFont="1" applyBorder="1" applyAlignment="1">
      <alignment horizontal="center" wrapText="1"/>
    </xf>
    <xf numFmtId="0" fontId="0" fillId="0" borderId="0" xfId="0" applyFont="1" applyAlignment="1">
      <alignment horizontal="center" vertical="center" wrapText="1"/>
    </xf>
    <xf numFmtId="1" fontId="0" fillId="0" borderId="1" xfId="1" applyNumberFormat="1" applyFont="1" applyBorder="1" applyAlignment="1">
      <alignment horizontal="center" vertical="center" wrapText="1"/>
    </xf>
    <xf numFmtId="1" fontId="5" fillId="4" borderId="1" xfId="1"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0" fillId="3" borderId="1" xfId="0" applyNumberFormat="1" applyFont="1" applyFill="1" applyBorder="1" applyAlignment="1">
      <alignment horizontal="center" vertical="center" wrapText="1"/>
    </xf>
    <xf numFmtId="1" fontId="0" fillId="0" borderId="0" xfId="0" applyNumberFormat="1" applyFont="1" applyBorder="1" applyAlignment="1">
      <alignment horizontal="center" vertical="center" wrapText="1"/>
    </xf>
    <xf numFmtId="165" fontId="0" fillId="6" borderId="1" xfId="1" applyNumberFormat="1" applyFont="1" applyFill="1" applyBorder="1" applyAlignment="1">
      <alignment horizontal="center" vertical="center" wrapText="1"/>
    </xf>
    <xf numFmtId="1" fontId="0" fillId="6" borderId="1" xfId="1"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8" fillId="0" borderId="1" xfId="0" applyFont="1" applyBorder="1" applyAlignment="1">
      <alignment vertical="center" wrapText="1"/>
    </xf>
    <xf numFmtId="0" fontId="1" fillId="7" borderId="1" xfId="0" applyFont="1" applyFill="1" applyBorder="1" applyAlignment="1">
      <alignment vertical="center" wrapText="1"/>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6" borderId="2" xfId="0" applyFont="1" applyFill="1" applyBorder="1" applyAlignment="1">
      <alignment horizontal="right" vertical="center"/>
    </xf>
    <xf numFmtId="0" fontId="0" fillId="6" borderId="3" xfId="0" applyFont="1" applyFill="1" applyBorder="1" applyAlignment="1">
      <alignment horizontal="right" vertical="center"/>
    </xf>
    <xf numFmtId="0" fontId="0" fillId="6" borderId="4" xfId="0" applyFont="1" applyFill="1" applyBorder="1" applyAlignment="1">
      <alignment horizontal="right" vertical="center"/>
    </xf>
    <xf numFmtId="0" fontId="6" fillId="2" borderId="5"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0" fontId="5" fillId="4" borderId="4" xfId="0" applyFont="1" applyFill="1" applyBorder="1" applyAlignment="1">
      <alignment horizontal="right" vertical="center"/>
    </xf>
    <xf numFmtId="165" fontId="0" fillId="0" borderId="0" xfId="0" applyNumberFormat="1"/>
  </cellXfs>
  <cellStyles count="2">
    <cellStyle name="Currency" xfId="1" builtinId="4"/>
    <cellStyle name="Normal" xfId="0" builtinId="0"/>
  </cellStyles>
  <dxfs count="5">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C3359E-C2ED-4704-8BBE-E32360D375FC}" name="Table1" displayName="Table1" ref="A1:E14" totalsRowShown="0" dataDxfId="0" dataCellStyle="Currency">
  <autoFilter ref="A1:E14" xr:uid="{2672ABD4-F683-4254-9D93-9EB0BCEA9434}">
    <filterColumn colId="4">
      <filters>
        <filter val="Family"/>
      </filters>
    </filterColumn>
  </autoFilter>
  <tableColumns count="5">
    <tableColumn id="1" xr3:uid="{30458EDA-FAEC-4649-A1C2-A2B301BBA76A}" name="Column1" dataDxfId="4"/>
    <tableColumn id="2" xr3:uid="{D65E080A-B6F4-4E6D-BD1F-BF3CA9DF2FB6}" name="Column2" dataDxfId="3" dataCellStyle="Currency"/>
    <tableColumn id="3" xr3:uid="{3C94AA68-8BE0-443F-B8B2-6FAB8EFF23EB}" name="Column3" dataDxfId="2" dataCellStyle="Currency"/>
    <tableColumn id="4" xr3:uid="{2F2B20CF-CE55-4869-99DF-C84BDD0368A7}" name="Column4" dataDxfId="1" dataCellStyle="Currency"/>
    <tableColumn id="5" xr3:uid="{89BB5734-D052-4734-9FEC-C2D614471429}" name="Column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FA5C-104A-4541-9C8C-FC3A7959ACD8}">
  <sheetPr>
    <pageSetUpPr fitToPage="1"/>
  </sheetPr>
  <dimension ref="A1:I80"/>
  <sheetViews>
    <sheetView tabSelected="1" topLeftCell="A17" zoomScale="80" zoomScaleNormal="80" workbookViewId="0">
      <selection activeCell="A20" sqref="A20"/>
    </sheetView>
  </sheetViews>
  <sheetFormatPr defaultColWidth="10.75" defaultRowHeight="15.75" x14ac:dyDescent="0.25"/>
  <cols>
    <col min="1" max="1" width="34.25" style="5" bestFit="1" customWidth="1"/>
    <col min="2" max="2" width="46.75" style="5" customWidth="1"/>
    <col min="3" max="3" width="16" style="17" customWidth="1"/>
    <col min="4" max="4" width="15.5" style="17" bestFit="1" customWidth="1"/>
    <col min="5" max="7" width="16.75" style="5" bestFit="1" customWidth="1"/>
    <col min="8" max="8" width="25" style="21" customWidth="1"/>
    <col min="9" max="9" width="18.75" style="29" bestFit="1" customWidth="1"/>
    <col min="10" max="16384" width="10.75" style="5"/>
  </cols>
  <sheetData>
    <row r="1" spans="1:9" ht="45" customHeight="1" x14ac:dyDescent="0.25">
      <c r="A1" s="41" t="s">
        <v>79</v>
      </c>
      <c r="B1" s="41"/>
      <c r="C1" s="41"/>
      <c r="D1" s="41"/>
      <c r="E1" s="41"/>
      <c r="F1" s="41"/>
      <c r="G1" s="41"/>
      <c r="H1" s="41"/>
      <c r="I1" s="41"/>
    </row>
    <row r="2" spans="1:9" ht="63" x14ac:dyDescent="0.25">
      <c r="A2" s="1" t="s">
        <v>6</v>
      </c>
      <c r="B2" s="1" t="s">
        <v>19</v>
      </c>
      <c r="C2" s="1" t="s">
        <v>0</v>
      </c>
      <c r="D2" s="1" t="s">
        <v>5</v>
      </c>
      <c r="E2" s="1" t="s">
        <v>1</v>
      </c>
      <c r="F2" s="1" t="s">
        <v>2</v>
      </c>
      <c r="G2" s="1" t="s">
        <v>3</v>
      </c>
      <c r="H2" s="1" t="s">
        <v>7</v>
      </c>
      <c r="I2" s="25" t="s">
        <v>10</v>
      </c>
    </row>
    <row r="3" spans="1:9" s="7" customFormat="1" x14ac:dyDescent="0.25">
      <c r="A3" s="6" t="s">
        <v>13</v>
      </c>
      <c r="B3" s="6"/>
      <c r="C3" s="6"/>
      <c r="D3" s="6"/>
      <c r="E3" s="6"/>
      <c r="F3" s="6"/>
      <c r="G3" s="6"/>
      <c r="H3" s="20"/>
      <c r="I3" s="26"/>
    </row>
    <row r="4" spans="1:9" s="11" customFormat="1" ht="126" x14ac:dyDescent="0.25">
      <c r="A4" s="2" t="s">
        <v>58</v>
      </c>
      <c r="B4" s="8" t="s">
        <v>22</v>
      </c>
      <c r="C4" s="9" t="s">
        <v>11</v>
      </c>
      <c r="D4" s="9" t="s">
        <v>4</v>
      </c>
      <c r="E4" s="10">
        <v>0</v>
      </c>
      <c r="F4" s="10">
        <v>20000000</v>
      </c>
      <c r="G4" s="10">
        <v>30000000</v>
      </c>
      <c r="H4" s="42" t="s">
        <v>28</v>
      </c>
      <c r="I4" s="27">
        <v>2000</v>
      </c>
    </row>
    <row r="5" spans="1:9" s="11" customFormat="1" ht="173.25" x14ac:dyDescent="0.25">
      <c r="A5" s="2" t="s">
        <v>71</v>
      </c>
      <c r="B5" s="12" t="s">
        <v>23</v>
      </c>
      <c r="C5" s="9" t="s">
        <v>12</v>
      </c>
      <c r="D5" s="9" t="s">
        <v>4</v>
      </c>
      <c r="E5" s="10">
        <v>0</v>
      </c>
      <c r="F5" s="10">
        <v>15000000</v>
      </c>
      <c r="G5" s="10">
        <v>18000000</v>
      </c>
      <c r="H5" s="43"/>
      <c r="I5" s="27">
        <v>3000</v>
      </c>
    </row>
    <row r="6" spans="1:9" s="11" customFormat="1" ht="173.25" x14ac:dyDescent="0.25">
      <c r="A6" s="2" t="s">
        <v>59</v>
      </c>
      <c r="B6" s="12" t="s">
        <v>24</v>
      </c>
      <c r="C6" s="9" t="s">
        <v>15</v>
      </c>
      <c r="D6" s="9" t="s">
        <v>4</v>
      </c>
      <c r="E6" s="10">
        <v>0</v>
      </c>
      <c r="F6" s="10">
        <v>0</v>
      </c>
      <c r="G6" s="10">
        <v>0</v>
      </c>
      <c r="H6" s="44"/>
      <c r="I6" s="27">
        <f t="shared" ref="I6" si="0">(F6+G6)/19500</f>
        <v>0</v>
      </c>
    </row>
    <row r="7" spans="1:9" s="11" customFormat="1" ht="326.25" customHeight="1" x14ac:dyDescent="0.25">
      <c r="A7" s="33" t="s">
        <v>74</v>
      </c>
      <c r="B7" s="34" t="s">
        <v>75</v>
      </c>
      <c r="C7" s="9" t="s">
        <v>73</v>
      </c>
      <c r="D7" s="9" t="s">
        <v>72</v>
      </c>
      <c r="E7" s="10">
        <v>0</v>
      </c>
      <c r="F7" s="10">
        <v>2650000</v>
      </c>
      <c r="G7" s="10">
        <v>4400000</v>
      </c>
      <c r="H7" s="32" t="s">
        <v>77</v>
      </c>
      <c r="I7" s="27" t="s">
        <v>76</v>
      </c>
    </row>
    <row r="8" spans="1:9" s="11" customFormat="1" ht="31.5" x14ac:dyDescent="0.25">
      <c r="A8" s="3" t="s">
        <v>14</v>
      </c>
      <c r="B8" s="13"/>
      <c r="C8" s="14"/>
      <c r="D8" s="14"/>
      <c r="E8" s="15"/>
      <c r="F8" s="13"/>
      <c r="G8" s="15"/>
      <c r="H8" s="14"/>
      <c r="I8" s="28"/>
    </row>
    <row r="9" spans="1:9" s="11" customFormat="1" ht="118.9" customHeight="1" x14ac:dyDescent="0.25">
      <c r="A9" s="2" t="s">
        <v>70</v>
      </c>
      <c r="B9" s="9" t="s">
        <v>51</v>
      </c>
      <c r="C9" s="9" t="s">
        <v>18</v>
      </c>
      <c r="D9" s="9" t="s">
        <v>4</v>
      </c>
      <c r="E9" s="10">
        <v>0</v>
      </c>
      <c r="F9" s="10">
        <v>2000000</v>
      </c>
      <c r="G9" s="10">
        <v>2000000</v>
      </c>
      <c r="H9" s="42" t="s">
        <v>28</v>
      </c>
      <c r="I9" s="27" t="s">
        <v>34</v>
      </c>
    </row>
    <row r="10" spans="1:9" s="11" customFormat="1" ht="94.5" x14ac:dyDescent="0.25">
      <c r="A10" s="2" t="s">
        <v>61</v>
      </c>
      <c r="B10" s="9" t="s">
        <v>48</v>
      </c>
      <c r="C10" s="9" t="s">
        <v>57</v>
      </c>
      <c r="D10" s="9" t="s">
        <v>44</v>
      </c>
      <c r="E10" s="10">
        <v>0</v>
      </c>
      <c r="F10" s="10">
        <v>1000000</v>
      </c>
      <c r="G10" s="10">
        <v>1000000</v>
      </c>
      <c r="H10" s="43"/>
      <c r="I10" s="27" t="s">
        <v>35</v>
      </c>
    </row>
    <row r="11" spans="1:9" s="11" customFormat="1" ht="63" x14ac:dyDescent="0.25">
      <c r="A11" s="2" t="s">
        <v>60</v>
      </c>
      <c r="B11" s="9" t="s">
        <v>53</v>
      </c>
      <c r="C11" s="9" t="s">
        <v>18</v>
      </c>
      <c r="D11" s="9" t="s">
        <v>52</v>
      </c>
      <c r="E11" s="10">
        <v>0</v>
      </c>
      <c r="F11" s="10">
        <v>1000000</v>
      </c>
      <c r="G11" s="10">
        <v>1000000</v>
      </c>
      <c r="H11" s="43"/>
      <c r="I11" s="27" t="s">
        <v>54</v>
      </c>
    </row>
    <row r="12" spans="1:9" s="11" customFormat="1" ht="47.25" x14ac:dyDescent="0.25">
      <c r="A12" s="4" t="s">
        <v>62</v>
      </c>
      <c r="B12" s="9" t="s">
        <v>21</v>
      </c>
      <c r="C12" s="9" t="s">
        <v>16</v>
      </c>
      <c r="D12" s="9" t="s">
        <v>17</v>
      </c>
      <c r="E12" s="10">
        <v>0</v>
      </c>
      <c r="F12" s="10">
        <v>2100000</v>
      </c>
      <c r="G12" s="10">
        <v>0</v>
      </c>
      <c r="H12" s="43"/>
      <c r="I12" s="27" t="s">
        <v>36</v>
      </c>
    </row>
    <row r="13" spans="1:9" s="11" customFormat="1" ht="78.75" x14ac:dyDescent="0.25">
      <c r="A13" s="2" t="s">
        <v>63</v>
      </c>
      <c r="B13" s="9" t="s">
        <v>37</v>
      </c>
      <c r="C13" s="9" t="s">
        <v>18</v>
      </c>
      <c r="D13" s="9" t="s">
        <v>45</v>
      </c>
      <c r="E13" s="10">
        <v>0</v>
      </c>
      <c r="F13" s="10">
        <v>3000000</v>
      </c>
      <c r="G13" s="10">
        <v>3000000</v>
      </c>
      <c r="H13" s="43"/>
      <c r="I13" s="27" t="s">
        <v>38</v>
      </c>
    </row>
    <row r="14" spans="1:9" s="11" customFormat="1" ht="126" x14ac:dyDescent="0.25">
      <c r="A14" s="2" t="s">
        <v>64</v>
      </c>
      <c r="B14" s="9" t="s">
        <v>47</v>
      </c>
      <c r="C14" s="9" t="s">
        <v>18</v>
      </c>
      <c r="D14" s="9" t="s">
        <v>4</v>
      </c>
      <c r="E14" s="10">
        <v>0</v>
      </c>
      <c r="F14" s="10">
        <v>4500000</v>
      </c>
      <c r="G14" s="10">
        <v>4500000</v>
      </c>
      <c r="H14" s="43"/>
      <c r="I14" s="27" t="s">
        <v>39</v>
      </c>
    </row>
    <row r="15" spans="1:9" s="11" customFormat="1" ht="78.75" x14ac:dyDescent="0.25">
      <c r="A15" s="2" t="s">
        <v>69</v>
      </c>
      <c r="B15" s="9" t="s">
        <v>41</v>
      </c>
      <c r="C15" s="9" t="s">
        <v>18</v>
      </c>
      <c r="D15" s="9" t="s">
        <v>45</v>
      </c>
      <c r="E15" s="10">
        <v>0</v>
      </c>
      <c r="F15" s="10">
        <v>2000000</v>
      </c>
      <c r="G15" s="10">
        <v>2000000</v>
      </c>
      <c r="H15" s="43"/>
      <c r="I15" s="27" t="s">
        <v>40</v>
      </c>
    </row>
    <row r="16" spans="1:9" s="11" customFormat="1" ht="110.25" x14ac:dyDescent="0.25">
      <c r="A16" s="2" t="s">
        <v>65</v>
      </c>
      <c r="B16" s="9" t="s">
        <v>49</v>
      </c>
      <c r="C16" s="9" t="s">
        <v>18</v>
      </c>
      <c r="D16" s="9" t="s">
        <v>4</v>
      </c>
      <c r="E16" s="10">
        <v>0</v>
      </c>
      <c r="F16" s="10">
        <v>2000000</v>
      </c>
      <c r="G16" s="10">
        <v>2000000</v>
      </c>
      <c r="H16" s="43"/>
      <c r="I16" s="27" t="s">
        <v>42</v>
      </c>
    </row>
    <row r="17" spans="1:9" s="11" customFormat="1" ht="63" x14ac:dyDescent="0.25">
      <c r="A17" s="2" t="s">
        <v>65</v>
      </c>
      <c r="B17" s="9" t="s">
        <v>25</v>
      </c>
      <c r="C17" s="9" t="s">
        <v>18</v>
      </c>
      <c r="D17" s="9" t="s">
        <v>4</v>
      </c>
      <c r="E17" s="10">
        <v>0</v>
      </c>
      <c r="F17" s="10">
        <v>750000</v>
      </c>
      <c r="G17" s="10">
        <v>750000</v>
      </c>
      <c r="H17" s="43"/>
      <c r="I17" s="27" t="s">
        <v>29</v>
      </c>
    </row>
    <row r="18" spans="1:9" s="11" customFormat="1" ht="110.25" x14ac:dyDescent="0.25">
      <c r="A18" s="2" t="s">
        <v>66</v>
      </c>
      <c r="B18" s="9" t="s">
        <v>50</v>
      </c>
      <c r="C18" s="9" t="s">
        <v>56</v>
      </c>
      <c r="D18" s="9" t="s">
        <v>4</v>
      </c>
      <c r="E18" s="10">
        <v>0</v>
      </c>
      <c r="F18" s="10">
        <v>3120000</v>
      </c>
      <c r="G18" s="10">
        <v>3120000</v>
      </c>
      <c r="H18" s="43"/>
      <c r="I18" s="27" t="s">
        <v>30</v>
      </c>
    </row>
    <row r="19" spans="1:9" s="11" customFormat="1" ht="141.75" x14ac:dyDescent="0.25">
      <c r="A19" s="2" t="s">
        <v>67</v>
      </c>
      <c r="B19" s="22" t="s">
        <v>26</v>
      </c>
      <c r="C19" s="9" t="s">
        <v>27</v>
      </c>
      <c r="D19" s="9" t="s">
        <v>55</v>
      </c>
      <c r="E19" s="10">
        <v>0</v>
      </c>
      <c r="F19" s="10">
        <v>0</v>
      </c>
      <c r="G19" s="10">
        <v>3500000</v>
      </c>
      <c r="H19" s="43"/>
      <c r="I19" s="27" t="s">
        <v>31</v>
      </c>
    </row>
    <row r="20" spans="1:9" s="11" customFormat="1" ht="78.75" x14ac:dyDescent="0.25">
      <c r="A20" s="2" t="s">
        <v>68</v>
      </c>
      <c r="B20" s="9" t="s">
        <v>43</v>
      </c>
      <c r="C20" s="9" t="s">
        <v>18</v>
      </c>
      <c r="D20" s="9" t="s">
        <v>20</v>
      </c>
      <c r="E20" s="10">
        <v>0</v>
      </c>
      <c r="F20" s="19">
        <v>1000000</v>
      </c>
      <c r="G20" s="10">
        <v>1000000</v>
      </c>
      <c r="H20" s="44"/>
      <c r="I20" s="27" t="s">
        <v>35</v>
      </c>
    </row>
    <row r="21" spans="1:9" s="11" customFormat="1" ht="47.25" x14ac:dyDescent="0.25">
      <c r="A21" s="2" t="s">
        <v>46</v>
      </c>
      <c r="B21" s="9" t="s">
        <v>78</v>
      </c>
      <c r="C21" s="9"/>
      <c r="D21" s="9"/>
      <c r="E21" s="10">
        <v>22900000</v>
      </c>
      <c r="F21" s="10"/>
      <c r="G21" s="10"/>
      <c r="H21" s="9"/>
      <c r="I21" s="27"/>
    </row>
    <row r="22" spans="1:9" s="11" customFormat="1" x14ac:dyDescent="0.25">
      <c r="A22" s="45" t="s">
        <v>8</v>
      </c>
      <c r="B22" s="46"/>
      <c r="C22" s="46"/>
      <c r="D22" s="47"/>
      <c r="E22" s="16">
        <f>SUM(E4:E21)</f>
        <v>22900000</v>
      </c>
      <c r="F22" s="16">
        <f>SUM(F4:F21)</f>
        <v>60120000</v>
      </c>
      <c r="G22" s="16">
        <f>SUM(G4:G21)</f>
        <v>76270000</v>
      </c>
      <c r="H22" s="16"/>
      <c r="I22" s="24"/>
    </row>
    <row r="23" spans="1:9" s="11" customFormat="1" x14ac:dyDescent="0.25">
      <c r="A23" s="38" t="s">
        <v>32</v>
      </c>
      <c r="B23" s="39"/>
      <c r="C23" s="39"/>
      <c r="D23" s="40"/>
      <c r="E23" s="30">
        <v>56100000</v>
      </c>
      <c r="F23" s="30">
        <v>50000000</v>
      </c>
      <c r="G23" s="30">
        <v>53200000</v>
      </c>
      <c r="H23" s="30"/>
      <c r="I23" s="31"/>
    </row>
    <row r="24" spans="1:9" s="11" customFormat="1" x14ac:dyDescent="0.25">
      <c r="A24" s="35" t="s">
        <v>33</v>
      </c>
      <c r="B24" s="36"/>
      <c r="C24" s="36"/>
      <c r="D24" s="37"/>
      <c r="E24" s="10">
        <v>56100000</v>
      </c>
      <c r="F24" s="10">
        <f>50000000+E25</f>
        <v>83200000</v>
      </c>
      <c r="G24" s="10">
        <f>53200000+F25</f>
        <v>76280000</v>
      </c>
      <c r="H24" s="10"/>
      <c r="I24" s="23"/>
    </row>
    <row r="25" spans="1:9" s="11" customFormat="1" x14ac:dyDescent="0.25">
      <c r="A25" s="35" t="s">
        <v>9</v>
      </c>
      <c r="B25" s="36"/>
      <c r="C25" s="36"/>
      <c r="D25" s="37"/>
      <c r="E25" s="10">
        <f>E24-E22</f>
        <v>33200000</v>
      </c>
      <c r="F25" s="10">
        <f t="shared" ref="F25:G25" si="1">F24-F22</f>
        <v>23080000</v>
      </c>
      <c r="G25" s="10">
        <f t="shared" si="1"/>
        <v>10000</v>
      </c>
      <c r="H25" s="9"/>
      <c r="I25" s="27"/>
    </row>
    <row r="26" spans="1:9" x14ac:dyDescent="0.25">
      <c r="E26" s="18"/>
    </row>
    <row r="27" spans="1:9" x14ac:dyDescent="0.25">
      <c r="E27" s="18"/>
    </row>
    <row r="28" spans="1:9" x14ac:dyDescent="0.25">
      <c r="E28" s="18"/>
    </row>
    <row r="29" spans="1:9" x14ac:dyDescent="0.25">
      <c r="E29" s="18"/>
    </row>
    <row r="30" spans="1:9" x14ac:dyDescent="0.25">
      <c r="E30" s="18"/>
    </row>
    <row r="31" spans="1:9" x14ac:dyDescent="0.25">
      <c r="E31" s="18"/>
    </row>
    <row r="32" spans="1:9" x14ac:dyDescent="0.25">
      <c r="E32" s="18"/>
    </row>
    <row r="33" spans="5:5" x14ac:dyDescent="0.25">
      <c r="E33" s="18"/>
    </row>
    <row r="34" spans="5:5" x14ac:dyDescent="0.25">
      <c r="E34" s="18"/>
    </row>
    <row r="35" spans="5:5" x14ac:dyDescent="0.25">
      <c r="E35" s="18"/>
    </row>
    <row r="36" spans="5:5" x14ac:dyDescent="0.25">
      <c r="E36" s="18"/>
    </row>
    <row r="37" spans="5:5" x14ac:dyDescent="0.25">
      <c r="E37" s="18"/>
    </row>
    <row r="38" spans="5:5" x14ac:dyDescent="0.25">
      <c r="E38" s="18"/>
    </row>
    <row r="39" spans="5:5" x14ac:dyDescent="0.25">
      <c r="E39" s="18"/>
    </row>
    <row r="40" spans="5:5" x14ac:dyDescent="0.25">
      <c r="E40" s="18"/>
    </row>
    <row r="41" spans="5:5" x14ac:dyDescent="0.25">
      <c r="E41" s="18"/>
    </row>
    <row r="42" spans="5:5" x14ac:dyDescent="0.25">
      <c r="E42" s="18"/>
    </row>
    <row r="43" spans="5:5" x14ac:dyDescent="0.25">
      <c r="E43" s="18"/>
    </row>
    <row r="44" spans="5:5" x14ac:dyDescent="0.25">
      <c r="E44" s="18"/>
    </row>
    <row r="45" spans="5:5" x14ac:dyDescent="0.25">
      <c r="E45" s="18"/>
    </row>
    <row r="46" spans="5:5" x14ac:dyDescent="0.25">
      <c r="E46" s="18"/>
    </row>
    <row r="47" spans="5:5" x14ac:dyDescent="0.25">
      <c r="E47" s="18"/>
    </row>
    <row r="48" spans="5:5" x14ac:dyDescent="0.25">
      <c r="E48" s="18"/>
    </row>
    <row r="49" spans="5:5" x14ac:dyDescent="0.25">
      <c r="E49" s="18"/>
    </row>
    <row r="50" spans="5:5" x14ac:dyDescent="0.25">
      <c r="E50" s="18"/>
    </row>
    <row r="51" spans="5:5" x14ac:dyDescent="0.25">
      <c r="E51" s="18"/>
    </row>
    <row r="52" spans="5:5" x14ac:dyDescent="0.25">
      <c r="E52" s="18"/>
    </row>
    <row r="53" spans="5:5" x14ac:dyDescent="0.25">
      <c r="E53" s="18"/>
    </row>
    <row r="54" spans="5:5" x14ac:dyDescent="0.25">
      <c r="E54" s="18"/>
    </row>
    <row r="55" spans="5:5" x14ac:dyDescent="0.25">
      <c r="E55" s="18"/>
    </row>
    <row r="56" spans="5:5" x14ac:dyDescent="0.25">
      <c r="E56" s="18"/>
    </row>
    <row r="57" spans="5:5" x14ac:dyDescent="0.25">
      <c r="E57" s="18"/>
    </row>
    <row r="58" spans="5:5" x14ac:dyDescent="0.25">
      <c r="E58" s="18"/>
    </row>
    <row r="59" spans="5:5" x14ac:dyDescent="0.25">
      <c r="E59" s="18"/>
    </row>
    <row r="60" spans="5:5" x14ac:dyDescent="0.25">
      <c r="E60" s="18"/>
    </row>
    <row r="61" spans="5:5" x14ac:dyDescent="0.25">
      <c r="E61" s="18"/>
    </row>
    <row r="62" spans="5:5" x14ac:dyDescent="0.25">
      <c r="E62" s="18"/>
    </row>
    <row r="63" spans="5:5" x14ac:dyDescent="0.25">
      <c r="E63" s="18"/>
    </row>
    <row r="64" spans="5:5" x14ac:dyDescent="0.25">
      <c r="E64" s="18"/>
    </row>
    <row r="65" spans="5:5" x14ac:dyDescent="0.25">
      <c r="E65" s="18"/>
    </row>
    <row r="66" spans="5:5" x14ac:dyDescent="0.25">
      <c r="E66" s="18"/>
    </row>
    <row r="67" spans="5:5" x14ac:dyDescent="0.25">
      <c r="E67" s="18"/>
    </row>
    <row r="68" spans="5:5" x14ac:dyDescent="0.25">
      <c r="E68" s="18"/>
    </row>
    <row r="69" spans="5:5" x14ac:dyDescent="0.25">
      <c r="E69" s="18"/>
    </row>
    <row r="70" spans="5:5" x14ac:dyDescent="0.25">
      <c r="E70" s="18"/>
    </row>
    <row r="71" spans="5:5" x14ac:dyDescent="0.25">
      <c r="E71" s="18"/>
    </row>
    <row r="72" spans="5:5" x14ac:dyDescent="0.25">
      <c r="E72" s="18"/>
    </row>
    <row r="73" spans="5:5" x14ac:dyDescent="0.25">
      <c r="E73" s="18"/>
    </row>
    <row r="74" spans="5:5" x14ac:dyDescent="0.25">
      <c r="E74" s="18"/>
    </row>
    <row r="75" spans="5:5" x14ac:dyDescent="0.25">
      <c r="E75" s="18"/>
    </row>
    <row r="76" spans="5:5" x14ac:dyDescent="0.25">
      <c r="E76" s="18"/>
    </row>
    <row r="77" spans="5:5" x14ac:dyDescent="0.25">
      <c r="E77" s="18"/>
    </row>
    <row r="78" spans="5:5" x14ac:dyDescent="0.25">
      <c r="E78" s="18"/>
    </row>
    <row r="79" spans="5:5" x14ac:dyDescent="0.25">
      <c r="E79" s="18"/>
    </row>
    <row r="80" spans="5:5" x14ac:dyDescent="0.25">
      <c r="E80" s="18"/>
    </row>
  </sheetData>
  <mergeCells count="7">
    <mergeCell ref="A25:D25"/>
    <mergeCell ref="A23:D23"/>
    <mergeCell ref="A1:I1"/>
    <mergeCell ref="H4:H6"/>
    <mergeCell ref="H9:H20"/>
    <mergeCell ref="A22:D22"/>
    <mergeCell ref="A24:D24"/>
  </mergeCells>
  <pageMargins left="0.7" right="0.7" top="0.75" bottom="0.75" header="0.3" footer="0.3"/>
  <pageSetup scale="58" fitToHeight="2"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B16D-E930-44E9-8EC6-AFB2D96617E1}">
  <dimension ref="A1:E20"/>
  <sheetViews>
    <sheetView workbookViewId="0">
      <selection activeCell="A22" sqref="A22"/>
    </sheetView>
  </sheetViews>
  <sheetFormatPr defaultRowHeight="15.75" x14ac:dyDescent="0.25"/>
  <cols>
    <col min="1" max="1" width="43.875" customWidth="1"/>
    <col min="2" max="2" width="10.25" customWidth="1"/>
    <col min="3" max="3" width="19" customWidth="1"/>
    <col min="4" max="4" width="33.5" customWidth="1"/>
    <col min="5" max="5" width="19.625" customWidth="1"/>
  </cols>
  <sheetData>
    <row r="1" spans="1:5" x14ac:dyDescent="0.25">
      <c r="A1" t="s">
        <v>87</v>
      </c>
      <c r="B1" t="s">
        <v>88</v>
      </c>
      <c r="C1" t="s">
        <v>89</v>
      </c>
      <c r="D1" t="s">
        <v>90</v>
      </c>
      <c r="E1" t="s">
        <v>91</v>
      </c>
    </row>
    <row r="2" spans="1:5" hidden="1" x14ac:dyDescent="0.25">
      <c r="A2" t="s">
        <v>83</v>
      </c>
      <c r="C2" t="s">
        <v>80</v>
      </c>
      <c r="D2" t="s">
        <v>81</v>
      </c>
      <c r="E2" t="s">
        <v>84</v>
      </c>
    </row>
    <row r="3" spans="1:5" ht="47.25" hidden="1" x14ac:dyDescent="0.25">
      <c r="A3" s="2" t="s">
        <v>70</v>
      </c>
      <c r="B3" s="10">
        <v>0</v>
      </c>
      <c r="C3" s="10">
        <v>2000000</v>
      </c>
      <c r="D3" s="10">
        <v>2000000</v>
      </c>
      <c r="E3" t="s">
        <v>82</v>
      </c>
    </row>
    <row r="4" spans="1:5" ht="47.25" hidden="1" x14ac:dyDescent="0.25">
      <c r="A4" s="2" t="s">
        <v>61</v>
      </c>
      <c r="B4" s="10">
        <v>0</v>
      </c>
      <c r="C4" s="10">
        <v>1000000</v>
      </c>
      <c r="D4" s="10">
        <v>1000000</v>
      </c>
      <c r="E4" t="s">
        <v>82</v>
      </c>
    </row>
    <row r="5" spans="1:5" ht="47.25" x14ac:dyDescent="0.25">
      <c r="A5" s="2" t="s">
        <v>60</v>
      </c>
      <c r="B5" s="10">
        <v>0</v>
      </c>
      <c r="C5" s="10">
        <v>1000000</v>
      </c>
      <c r="D5" s="10">
        <v>1000000</v>
      </c>
      <c r="E5" t="s">
        <v>85</v>
      </c>
    </row>
    <row r="6" spans="1:5" hidden="1" x14ac:dyDescent="0.25">
      <c r="A6" s="4" t="s">
        <v>62</v>
      </c>
      <c r="B6" s="10">
        <v>0</v>
      </c>
      <c r="C6" s="10">
        <v>2100000</v>
      </c>
      <c r="D6" s="10">
        <v>0</v>
      </c>
      <c r="E6" t="s">
        <v>82</v>
      </c>
    </row>
    <row r="7" spans="1:5" ht="47.25" hidden="1" x14ac:dyDescent="0.25">
      <c r="A7" s="2" t="s">
        <v>63</v>
      </c>
      <c r="B7" s="10">
        <v>0</v>
      </c>
      <c r="C7" s="10">
        <v>3000000</v>
      </c>
      <c r="D7" s="10">
        <v>3000000</v>
      </c>
      <c r="E7" t="s">
        <v>82</v>
      </c>
    </row>
    <row r="8" spans="1:5" ht="47.25" x14ac:dyDescent="0.25">
      <c r="A8" s="2" t="s">
        <v>64</v>
      </c>
      <c r="B8" s="10">
        <v>0</v>
      </c>
      <c r="C8" s="10">
        <v>4500000</v>
      </c>
      <c r="D8" s="10">
        <v>4500000</v>
      </c>
      <c r="E8" t="s">
        <v>85</v>
      </c>
    </row>
    <row r="9" spans="1:5" ht="47.25" x14ac:dyDescent="0.25">
      <c r="A9" s="2" t="s">
        <v>69</v>
      </c>
      <c r="B9" s="10">
        <v>0</v>
      </c>
      <c r="C9" s="10">
        <v>2000000</v>
      </c>
      <c r="D9" s="10">
        <v>2000000</v>
      </c>
      <c r="E9" t="s">
        <v>85</v>
      </c>
    </row>
    <row r="10" spans="1:5" ht="47.25" hidden="1" x14ac:dyDescent="0.25">
      <c r="A10" s="2" t="s">
        <v>65</v>
      </c>
      <c r="B10" s="10">
        <v>0</v>
      </c>
      <c r="C10" s="10">
        <v>2000000</v>
      </c>
      <c r="D10" s="10">
        <v>2000000</v>
      </c>
      <c r="E10" t="s">
        <v>86</v>
      </c>
    </row>
    <row r="11" spans="1:5" ht="47.25" hidden="1" x14ac:dyDescent="0.25">
      <c r="A11" s="2" t="s">
        <v>65</v>
      </c>
      <c r="B11" s="10">
        <v>0</v>
      </c>
      <c r="C11" s="10">
        <v>750000</v>
      </c>
      <c r="D11" s="10">
        <v>750000</v>
      </c>
      <c r="E11" t="s">
        <v>86</v>
      </c>
    </row>
    <row r="12" spans="1:5" ht="47.25" hidden="1" x14ac:dyDescent="0.25">
      <c r="A12" s="2" t="s">
        <v>66</v>
      </c>
      <c r="B12" s="10">
        <v>0</v>
      </c>
      <c r="C12" s="10">
        <v>3120000</v>
      </c>
      <c r="D12" s="10">
        <v>3120000</v>
      </c>
      <c r="E12" t="s">
        <v>82</v>
      </c>
    </row>
    <row r="13" spans="1:5" ht="31.5" hidden="1" x14ac:dyDescent="0.25">
      <c r="A13" s="2" t="s">
        <v>67</v>
      </c>
      <c r="B13" s="10">
        <v>0</v>
      </c>
      <c r="C13" s="10">
        <v>0</v>
      </c>
      <c r="D13" s="10">
        <v>3500000</v>
      </c>
    </row>
    <row r="14" spans="1:5" ht="47.25" hidden="1" x14ac:dyDescent="0.25">
      <c r="A14" s="2" t="s">
        <v>68</v>
      </c>
      <c r="B14" s="10">
        <v>0</v>
      </c>
      <c r="C14" s="19">
        <v>1000000</v>
      </c>
      <c r="D14" s="10">
        <v>1000000</v>
      </c>
      <c r="E14" t="s">
        <v>86</v>
      </c>
    </row>
    <row r="16" spans="1:5" x14ac:dyDescent="0.25">
      <c r="C16" s="48">
        <f>SUM(C3:C15)</f>
        <v>22470000</v>
      </c>
      <c r="D16" s="48">
        <f>SUM(D3:D15)</f>
        <v>23870000</v>
      </c>
    </row>
    <row r="18" spans="3:4" x14ac:dyDescent="0.25">
      <c r="C18" s="48">
        <f>C3+C4+C6+C7+C12</f>
        <v>11220000</v>
      </c>
      <c r="D18" s="48">
        <f>D3+D4+D6+D7+D12</f>
        <v>9120000</v>
      </c>
    </row>
    <row r="19" spans="3:4" x14ac:dyDescent="0.25">
      <c r="C19" s="48"/>
    </row>
    <row r="20" spans="3:4" x14ac:dyDescent="0.25">
      <c r="C20" s="48">
        <f>C5+C8+C9</f>
        <v>7500000</v>
      </c>
      <c r="D20" s="48">
        <f>D5+D8+D9</f>
        <v>7500000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Prevention - with Revisions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julie.leadbetter@me.com</dc:creator>
  <cp:lastModifiedBy>Marshall, Laura (CON)</cp:lastModifiedBy>
  <cp:lastPrinted>2021-04-06T22:06:32Z</cp:lastPrinted>
  <dcterms:created xsi:type="dcterms:W3CDTF">2021-04-05T02:24:39Z</dcterms:created>
  <dcterms:modified xsi:type="dcterms:W3CDTF">2021-06-04T17:22:27Z</dcterms:modified>
</cp:coreProperties>
</file>