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Our City Our Home Prop. C Oversight Comm\10a. May 3, 2021 Special Meeting\Materials for Posting\"/>
    </mc:Choice>
  </mc:AlternateContent>
  <xr:revisionPtr revIDLastSave="0" documentId="13_ncr:1_{9F26CF0C-C17B-4380-9BE7-BA937DBDF34D}" xr6:coauthVersionLast="45" xr6:coauthVersionMax="47" xr10:uidLastSave="{00000000-0000-0000-0000-000000000000}"/>
  <bookViews>
    <workbookView xWindow="-108" yWindow="-108" windowWidth="23256" windowHeight="12576" xr2:uid="{00000000-000D-0000-FFFF-FFFF00000000}"/>
  </bookViews>
  <sheets>
    <sheet name="Permanent Housing" sheetId="2" r:id="rId1"/>
    <sheet name="Sheet2" sheetId="3" r:id="rId2"/>
  </sheets>
  <definedNames>
    <definedName name="_ftn1" localSheetId="0">'Permanent Housing'!#REF!</definedName>
    <definedName name="_ftnref1" localSheetId="0">'Permanent Housing'!$C$8</definedName>
    <definedName name="_xlnm.Print_Area" localSheetId="0">'Permanent Housing'!$A$1:$I$28</definedName>
    <definedName name="_xlnm.Print_Titles" localSheetId="0">'Permanent Housing'!$2:$2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2" l="1"/>
  <c r="C30" i="2" s="1"/>
  <c r="E18" i="2"/>
  <c r="B28" i="2"/>
  <c r="B30" i="2" s="1"/>
  <c r="E29" i="2"/>
  <c r="D22" i="2"/>
  <c r="D28" i="2" s="1"/>
  <c r="D30" i="2" s="1"/>
  <c r="C22" i="2"/>
  <c r="E23" i="2"/>
  <c r="E17" i="2"/>
  <c r="E16" i="2"/>
  <c r="E21" i="2"/>
  <c r="E19" i="2"/>
  <c r="E15" i="2"/>
  <c r="E14" i="2"/>
  <c r="E13" i="2"/>
  <c r="E12" i="2"/>
  <c r="E10" i="2"/>
  <c r="E9" i="2"/>
  <c r="E8" i="2"/>
  <c r="E7" i="2"/>
  <c r="E6" i="2"/>
  <c r="E5" i="2"/>
  <c r="E30" i="2" l="1"/>
  <c r="E22" i="2"/>
</calcChain>
</file>

<file path=xl/sharedStrings.xml><?xml version="1.0" encoding="utf-8"?>
<sst xmlns="http://schemas.openxmlformats.org/spreadsheetml/2006/main" count="105" uniqueCount="88">
  <si>
    <t>Activity for Investment (By Population)</t>
  </si>
  <si>
    <t>Funding Recommendations  (Previously Approved)
FY 20-21</t>
  </si>
  <si>
    <t>Funding Recommendations 
FY 21-22</t>
  </si>
  <si>
    <t>Funding Recommendations 
FY 22-23</t>
  </si>
  <si>
    <t>Total Funding Recommended</t>
  </si>
  <si>
    <t>Future FY Spending Required to Sustain</t>
  </si>
  <si>
    <t>Alignment with Ordinance &amp; Community Input Sessions</t>
  </si>
  <si>
    <t>Projected Outcomes or Outputs</t>
  </si>
  <si>
    <t>Notes</t>
  </si>
  <si>
    <t>General Population</t>
  </si>
  <si>
    <t>Approved By BOS in December</t>
  </si>
  <si>
    <t>Street Crisis Response Teams (SCRT)</t>
  </si>
  <si>
    <t>Yes</t>
  </si>
  <si>
    <t xml:space="preserve">Ordinance: Intensive street-based mental health services; Assertive outreach services; peer support
Input: Mobile Behavioral Health Services: meet people where they are: streets, shelters, etc.; Developing greater crisis response, with staff trained specifically in mental health
</t>
  </si>
  <si>
    <t>10,000 touchpoints annually</t>
  </si>
  <si>
    <t>Creates seven teams in collaboration with SF Fire Department that provide a 24/7 non-law enforcement response to behavioral health emergencies on the street. Diverts individuals in crisis away from emergency rooms and incarceration into behavioral health treatment. The team has diverted more than 800 calls from law enforcement since launching in December 2020.</t>
  </si>
  <si>
    <t>Care Coordination and Transition Management (formerly included under SCRT)</t>
  </si>
  <si>
    <t>Ordinance: Case management services; Assertive outreach services;
Input: Mobile Behavioral Health Services: meet people where they are: streets, shelters, etc.; Developing greater crisis response, with staff trained specifically in mental health</t>
  </si>
  <si>
    <t xml:space="preserve">1,500 clients annually </t>
  </si>
  <si>
    <t xml:space="preserve">Care Coordination and Transitions Management (CCTM) teams will be a key part of BHS' new Office of Care Coordination. CCTM staff will receive 'warm handoffs' from SCRT and other outreach teams who work directly with people initially encountered in crisis on the street, or on discharge from PES, jail, or another acute setting. This team will work with clients continuously  until they are able to connect with ongoing long-term treatment and services, including housing, benefits and other social supports. </t>
  </si>
  <si>
    <t>Urgent Care &amp; Crisis Diversion Facility (formerly included under SCRT)</t>
  </si>
  <si>
    <t>Ordinance: Residential and drop-in services
Input: Develop greater crisis response, with staff trained specifically in mental health; Mobile (Telehealth) Behavioral Health Services: meet people where they are: streets, shelters, etc.; Drop-in centers specifically for people using substances; Treatment on demand</t>
  </si>
  <si>
    <t>15 beds, up to 72-hour stays</t>
  </si>
  <si>
    <t xml:space="preserve">Increases urgent care capacity by creating a crisis diversion facility and piloting telehealth in the field to expediate initiation of medication treatment and to eliminate wait-times for crisis mental health care. Will accept clients from SCRT, EMS-6, Homeless Outreach Team, and other community partners. </t>
  </si>
  <si>
    <t>Expand Intensive Case Management Services</t>
  </si>
  <si>
    <t>Ordinance: Case management;  Housing linkage, and referrals into supportive housing with continued intensive case management and mental health services
Input: Outpatient behavioral health services with flexible funding; Support for people coming out of PES, jails, and hospitalization; One-on-one therapy; Better options for dual diagnosed patients</t>
  </si>
  <si>
    <t>Expand case management capacity by 865 cases (note: client engagement can last anywhere from 3 months to &gt;2 years of care)</t>
  </si>
  <si>
    <t xml:space="preserve">
Expansion of Intensive Case Management (ICM) services for people with complex behavioral health needs who face barriers to engagement with services and ongoing care. ICM provides an 'anything it takes’ level of care to help clients achieve their goals. ICM programs support clients to identify housing options and overcome barriers to placement into housing and work closely with clients and the homeless response system to navigate Coordinated Entry and the housing placement process.
Outreach and engagement efforts to link clients with care coordination and ICM supports will focus on people experiencing homelessness by developing closer collaborations with resources such as drop-in centers, outreach teams, housing navigation programs, street medicine, and shelters.</t>
  </si>
  <si>
    <t>Expanded Access to Assessment, Evaluation and Pharmacy</t>
  </si>
  <si>
    <t>Ordinance: Mental health and substance abuse treatment, including medications; Residential and drop-in services
Input: Drop-in center for people using substances/treatment on demand, designed; Funding for more one-on-one therapy; 24/7 services. Better options for dual diagnosed patients.</t>
  </si>
  <si>
    <t>2,500 Touchpoints</t>
  </si>
  <si>
    <t>Expansion of evening and weekend hours at the Behavioral Health Access Center (1380 Howard) and BHS Pharmacy. Services are being designed to specifically address the needs of people experiencing homelessness, providing a safe, welcoming environment with assessment, triage, linkage services, and benefits enrollment on a drop-in basis. As part of our overdose response effort, will provide increased access to medications for addiction treatment, including low threshold buprenorphine. Will provide harm reduction education and barrier-free access to naloxone</t>
  </si>
  <si>
    <t>Expand Mental Health and Substance Use Treatment Beds</t>
  </si>
  <si>
    <t>Ordinance: Residential and drop-in services; Specialized temporary and long-term housing;  Mental health and substance abuse treatment, including medications;
Input: Board and care beds; More beds without funding restrictions/ timelines; Increasing hospital treatment beds; More housing options and services for people with high/acute needs and conditions; Residential treatment programs; 24/7 services; Better options for dual diagnosed patients; Drop-in centers specifically for people using substances/treatment on demand</t>
  </si>
  <si>
    <t>132 beds</t>
  </si>
  <si>
    <t xml:space="preserve">Supports beds recommended in the bed optimization report and designed to reduce wait-time for residential treatment in our system, especially for those experiencing homelessness. Includes:
•	Locked Subacute (31 beds) 
•	Psychiatric SNF (13 beds) 
•	Board and Care (53 beds) 
•	Mental Health Residential (20 beds)
 Also provides additional funding for a 20-30 bed 24/7 Drug Sobering Center which was the top recommendation from the Meth Task Force and a new program for San Francisco.                               TAY-specific residential treatment program described below under TAY services. </t>
  </si>
  <si>
    <t>New Proposals</t>
  </si>
  <si>
    <t>Behavioral Health Services in Permanent Supportive Housing</t>
  </si>
  <si>
    <t>Ordinance: Mental health and substance abuse treatment, including medications; Residential and drop-in services;
Input: Mobile Behavioral Health Services: meet people where they are: streets, shelters, etc.; Wraparound services - whole person approach on site; Outpatient behavioral health services with flexible funding</t>
  </si>
  <si>
    <t xml:space="preserve">2,000 new behavioral health engagements, offering services to people moving into PSH.
600 unduplicated clients will receive in-person on-site behavioral health and/or physical health services from direct service staff
</t>
  </si>
  <si>
    <t xml:space="preserve">The City’s commitment to ensuring that people experiencing homelessness with the greatest vulnerabilities are housed in Permanent Supportive Housing has significantly increased the acuity level of people living in PSH.​ By providing increased health and behavioral health services to homeless individuals in the process of being housed, the City can better support PSH providers in helping people to transition and supporting the clients to stabilize in housing. Services include client assessments  as they're moving into housing and dedicated, direct-service behavioral health and medical staff to provide in-person support to newly housed individuals. Through expanding behavioral health services for people transitioning into PSH and supporting PSH providers, we will increase the percentage of people who successfully transition from unsheltered homeless to PSH. All care coordination services under this programming will begin with people who are currently experiencing homelessness and continue as they stabilize in housing. </t>
  </si>
  <si>
    <t>Overdose Prevention</t>
  </si>
  <si>
    <t xml:space="preserve">Ordinance: Mental health and substance abuse treatment, including medications; 
Assertive Outreach Services; Peer Support
Input: Mobile Behavioral Health Services: meet people where they are: streets, shelters, etc.; Low-threshold, street-based counseling (re: fentanyl especially), with drug testing; Developing greater crisis response, with staff trained specifically in mental health; Drop-in centers specifically for people using substances/treatment on demand; 24/7 services; Outpatient behavioral health services with flexible funding
</t>
  </si>
  <si>
    <t xml:space="preserve">3,450 touchpoints </t>
  </si>
  <si>
    <t xml:space="preserve">Will build on existing services to provide intentional outreach to people who inject and smoke fentanyl, especially those who are using on the streets by: 
- A new collaboration between Street Medicine &amp; EMS-6 called, Street Overdose Response Team, to provide immediate response and intervention to people suffering a non fatal overdose, as well as persistent outreach following the overdose, offering treatment services, and harm reduction resources
- Improving our outpatient services and making them more accessible for people experiencing homelessness through:​
- Low threshold buprenorphine access (including tele-buprenorphine)​
-Contingency Management (incentivizing engagement with services)​
-Expansion of BAART’s Market St. Clinic hours to 24 hours​;
- Providing harm reduction training and clinical support for service providers in high-risk shelter and housing sites​; 
- Expanding access to safe consumption supplies and other harm reduction resources at outpatient behavioral health and primary care clinics; and 
- Increasing access to medications &amp; addiction treatment through expanding street medicine, providing medical care over the telephone, and supporting medication delivery to areas with few pharmacies. 
</t>
  </si>
  <si>
    <t>Increasing Capacity for Local Treatment Beds</t>
  </si>
  <si>
    <t>Ordinance: Specialized temporary and long-term housing, Rental Assistance, housing linkages, supportive housing with intensive case management; 
Input: Board and care beds; More beds without funding restrictions/ timelines; Increasing hospital treatment beds; More housing options and services for people with high/acute needs and conditions; Residential treatment programs; 24/7 services; Better options for dual diagnosed patients; Outpatient behavioral health services with flexible funding</t>
  </si>
  <si>
    <t>~180 beds</t>
  </si>
  <si>
    <t xml:space="preserve">
•	Managed Alcohol (estimated 10 beds) This is a new program that would be the first of its kind in San Francisco, informed by our experience successfully piloting a managed alcohol option for a small cohort of people with chronic alcohol use disorder who could not safely shelter in place during COVID. 
•	Residential Step-Down (estimated 150 beds) This is an expansion of beds that are highly utilized, are an important step-down from residential treatment. We currently lack sufficient capacity to meet the demand for this level of substance use treatment bed.
•	Up to 20 additional Behavioral Health beds. </t>
  </si>
  <si>
    <t>Site Acquisition for New Beds</t>
  </si>
  <si>
    <t>No</t>
  </si>
  <si>
    <t>City-owned sites to house Behavioral Health beds, including Board and Care, to counter further loss of local beds.</t>
  </si>
  <si>
    <t xml:space="preserve">This would support 2-3 site acquisitions for all the new beds. </t>
  </si>
  <si>
    <t>24/7 Access to Assessment, Evaluation, Urgent Care</t>
  </si>
  <si>
    <t>Ordinance: Mental health and substance abuse treatment, including medications; Residential and drop-in services
Input: Drop-in center for people using substances/treatment on demand, designed; Funding for more one-on-one therapy</t>
  </si>
  <si>
    <t>&gt;2,500 touchpoints, will depend on program model</t>
  </si>
  <si>
    <t xml:space="preserve">Supports the expansion of the Mental Health Services Center detailed above to 24/7 operations in the second year, ensuring access to assessment and treatment on demand at all times to people experience homelessness and substance use disorders. </t>
  </si>
  <si>
    <t>Transgender Mental Health Services</t>
  </si>
  <si>
    <t xml:space="preserve">Ordinance: Case management;  Housing linkage, and referrals into supportive housing with continued intensive case management and mental health services Input: Mental health and substance abuse programs, including treatment on demand, designed specifically for trans population; More mental health care accessible to trans population. </t>
  </si>
  <si>
    <t>TBD</t>
  </si>
  <si>
    <t xml:space="preserve">Model to be developed with community input. Will expand Behavioral Health Services of an existing trans health specialty provider to including programming specifically for transgender people experiencing homelessness. May include specialized care for people pursuing gender affirming surgery and support for people transitioning into PSH. </t>
  </si>
  <si>
    <t>Street Medicine Behavioral Health Expansion</t>
  </si>
  <si>
    <t xml:space="preserve">Ordinance: Intensive street-based mental health services; Assertive outreach services; Case Management; Mental health and substance abuse treatment, including medications
Input: Mobile Behavioral Health Services: meet people where they are: streets, shelters, etc.; Developing greater crisis response, with staff trained specifically in mental health
</t>
  </si>
  <si>
    <t>200 unduplicated clients served with these enhanced services</t>
  </si>
  <si>
    <t xml:space="preserve">Expand Street Medicine team to include Complex Case Management and Behavioral Health Clinicians. Street-based whole person clinical model for people experiencing homlessness utilizing a successful model which engages people, provides a continuity relationship with a care team, and addresses the persons medical and behavioral health team. The team will be based in our new Health Resource Center and work in collaboration with other service and care providers. </t>
  </si>
  <si>
    <t>Operating and Implementation Costs (12%)</t>
  </si>
  <si>
    <t>Sec 281(b)(3).All remaining amounts for the following purposes, in the following percentages, which amounts shall include the costs of administering the programs described.</t>
  </si>
  <si>
    <t xml:space="preserve">Supports the cost of administering the Mental Health programs </t>
  </si>
  <si>
    <t>This line item is for 12% indirect operating costs to ensure programs are implemented on a timely manner. This includes additional staffing and support for processing new RFPs and contracts, payment processing and cost reporting, facilities (analysis and acquisition), data and IT staff.</t>
  </si>
  <si>
    <t>TAY Population</t>
  </si>
  <si>
    <t>TAY Residential Treatment Beds</t>
  </si>
  <si>
    <t>Ordinance: Specialized temporary and long-term housing, housing linkages, supportive housing with intensive case management; 
Input: Mental health and substance abuse programs, including treatment on demand, designed specifically for TAY; More mental health care accessible to TAY</t>
  </si>
  <si>
    <t>10 beds</t>
  </si>
  <si>
    <t xml:space="preserve">This is a new program that has been developed based on input from TAY clients served in BHS, provider and other community input, and priority service areas articulated by OCOH and others in the stakeholder listening sessions. </t>
  </si>
  <si>
    <t>TAY Care Coordination &amp; Case Management</t>
  </si>
  <si>
    <t>Ordinance: Intensive street-based (telehealth) mental health services and case management;  Housing linkage, and referrals into supportive housing with continued intensive case management and mental health services
Input: Outpatient behavioral health services with flexible funding; Support for people coming out of PES</t>
  </si>
  <si>
    <t>Expand case management capacity by 85 cases (note: client engagement can last anywhere from 3 months to &gt;2 years of care)</t>
  </si>
  <si>
    <t>Care coordination and case management exclusively for TAY populations (note: TAY are also not excluded from the General Population care coordination &amp; case management services listed above). This line item is for dedicated TAY programming.</t>
  </si>
  <si>
    <t>TAY Mental Health Services</t>
  </si>
  <si>
    <t>Mental Health Services</t>
  </si>
  <si>
    <t xml:space="preserve">Model TBD with community input </t>
  </si>
  <si>
    <t>Families with Children Population</t>
  </si>
  <si>
    <t xml:space="preserve">Families with children moving into/ and living in HSH's Permanent Supportive Housing units will receive care coordination and behavioral health treatment as described under "Behavioral Health Services in Permanent Supportive Housing". </t>
  </si>
  <si>
    <t>Advance repayments</t>
  </si>
  <si>
    <t>Totals:</t>
  </si>
  <si>
    <t>Fund Balance</t>
  </si>
  <si>
    <t>Remaining Balance</t>
  </si>
  <si>
    <t>SUMMARY OF RECOMMENDED INVESTMENTS FOR MENTAL HEALTH EXPENDITURES 
WITH FY 20-21, FY 21-22, AND FY 22-23 RESOURCES 
DRAFT 4/30/21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</si>
</sst>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_([$$-409]* #,##0_);_([$$-409]* \(#,##0\);_([$$-409]* &quot;-&quot;??_);_(@_)"/>
  </numFmts>
  <fonts count="14" x14ac:knownFonts="1">
    <font>
      <sz val="12"/>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4"/>
      <color rgb="FFFFFFFF"/>
      <name val="Calibri"/>
      <family val="2"/>
      <scheme val="minor"/>
    </font>
    <font>
      <b/>
      <sz val="11"/>
      <color theme="1"/>
      <name val="Calibri"/>
      <family val="2"/>
      <scheme val="minor"/>
    </font>
    <font>
      <b/>
      <sz val="11"/>
      <color rgb="FF000000"/>
      <name val="Calibri"/>
      <family val="2"/>
      <scheme val="minor"/>
    </font>
    <font>
      <sz val="8"/>
      <name val="Calibri"/>
      <family val="2"/>
      <scheme val="minor"/>
    </font>
    <font>
      <sz val="12"/>
      <color rgb="FFFFFFFF"/>
      <name val="Calibri"/>
      <family val="2"/>
      <charset val="1"/>
    </font>
    <font>
      <sz val="11"/>
      <color rgb="FF000000"/>
      <name val="Calibri"/>
      <family val="2"/>
      <charset val="1"/>
    </font>
    <font>
      <sz val="12"/>
      <color rgb="FF000000"/>
      <name val="Calibri"/>
      <family val="2"/>
      <charset val="1"/>
    </font>
    <font>
      <b/>
      <sz val="11"/>
      <color rgb="FFFFFFFF"/>
      <name val="Calibri"/>
      <family val="2"/>
      <scheme val="minor"/>
    </font>
    <font>
      <sz val="12"/>
      <color theme="1"/>
      <name val="Calibri"/>
      <family val="2"/>
      <scheme val="minor"/>
    </font>
    <font>
      <sz val="12"/>
      <name val="Calibri"/>
      <family val="2"/>
      <scheme val="minor"/>
    </font>
  </fonts>
  <fills count="8">
    <fill>
      <patternFill patternType="none"/>
    </fill>
    <fill>
      <patternFill patternType="gray125"/>
    </fill>
    <fill>
      <patternFill patternType="solid">
        <fgColor theme="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rgb="FF44546A"/>
        <bgColor indexed="64"/>
      </patternFill>
    </fill>
    <fill>
      <patternFill patternType="solid">
        <fgColor rgb="FF305496"/>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2" fillId="0" borderId="0" applyFont="0" applyFill="0" applyBorder="0" applyAlignment="0" applyProtection="0"/>
    <xf numFmtId="0" fontId="1" fillId="0" borderId="0"/>
  </cellStyleXfs>
  <cellXfs count="41">
    <xf numFmtId="0" fontId="0" fillId="0" borderId="0" xfId="0"/>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right" vertical="center"/>
    </xf>
    <xf numFmtId="0" fontId="2" fillId="3" borderId="1" xfId="0" applyFont="1" applyFill="1" applyBorder="1"/>
    <xf numFmtId="0" fontId="1" fillId="0" borderId="1" xfId="0" applyFont="1" applyFill="1" applyBorder="1" applyAlignment="1">
      <alignment vertical="center" wrapText="1"/>
    </xf>
    <xf numFmtId="164" fontId="3" fillId="3"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0" fillId="0" borderId="0" xfId="0" applyFont="1"/>
    <xf numFmtId="0" fontId="0" fillId="0" borderId="0" xfId="0" applyFont="1" applyAlignment="1">
      <alignment vertical="center"/>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6" fontId="9" fillId="0" borderId="1" xfId="0" applyNumberFormat="1" applyFont="1" applyBorder="1" applyAlignment="1">
      <alignment wrapText="1"/>
    </xf>
    <xf numFmtId="6" fontId="9" fillId="0" borderId="2" xfId="0" applyNumberFormat="1" applyFont="1" applyBorder="1" applyAlignment="1">
      <alignment wrapText="1"/>
    </xf>
    <xf numFmtId="6" fontId="9" fillId="0" borderId="3" xfId="0" applyNumberFormat="1" applyFont="1" applyBorder="1" applyAlignment="1">
      <alignment wrapText="1"/>
    </xf>
    <xf numFmtId="6" fontId="9" fillId="0" borderId="4" xfId="0" applyNumberFormat="1" applyFont="1" applyBorder="1" applyAlignment="1">
      <alignment wrapText="1"/>
    </xf>
    <xf numFmtId="0" fontId="8" fillId="5" borderId="0" xfId="0" applyFont="1" applyFill="1" applyBorder="1" applyAlignment="1">
      <alignment wrapText="1"/>
    </xf>
    <xf numFmtId="0" fontId="10" fillId="0" borderId="0" xfId="0" applyFont="1" applyBorder="1" applyAlignment="1">
      <alignment wrapText="1"/>
    </xf>
    <xf numFmtId="0" fontId="3" fillId="2" borderId="1" xfId="0" applyFont="1" applyFill="1" applyBorder="1" applyAlignment="1">
      <alignment vertical="center" wrapText="1"/>
    </xf>
    <xf numFmtId="0" fontId="3" fillId="5" borderId="1" xfId="0" applyFont="1" applyFill="1" applyBorder="1" applyAlignment="1">
      <alignment horizontal="center" vertical="center" wrapText="1"/>
    </xf>
    <xf numFmtId="6" fontId="0" fillId="0" borderId="0" xfId="0" applyNumberFormat="1" applyFont="1"/>
    <xf numFmtId="0" fontId="3" fillId="6"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 fillId="0" borderId="1" xfId="0" quotePrefix="1" applyFont="1" applyFill="1" applyBorder="1" applyAlignment="1">
      <alignment vertical="center" wrapText="1"/>
    </xf>
    <xf numFmtId="0" fontId="5" fillId="0" borderId="0" xfId="0" applyFont="1" applyFill="1" applyBorder="1" applyAlignment="1">
      <alignment horizontal="left" vertical="center" wrapText="1"/>
    </xf>
    <xf numFmtId="165" fontId="5" fillId="0" borderId="0" xfId="0" applyNumberFormat="1" applyFont="1" applyFill="1" applyBorder="1" applyAlignment="1">
      <alignment horizontal="left" vertical="center" wrapText="1"/>
    </xf>
    <xf numFmtId="0" fontId="6" fillId="0" borderId="1" xfId="0" applyFont="1" applyFill="1" applyBorder="1" applyAlignment="1">
      <alignment vertical="center"/>
    </xf>
    <xf numFmtId="43" fontId="13" fillId="0" borderId="0" xfId="1" applyFont="1"/>
    <xf numFmtId="0" fontId="1" fillId="7" borderId="1" xfId="0" applyFont="1" applyFill="1" applyBorder="1" applyAlignment="1">
      <alignment vertical="center" wrapText="1"/>
    </xf>
    <xf numFmtId="0" fontId="3" fillId="2"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6" borderId="2" xfId="0" applyFont="1" applyFill="1" applyBorder="1" applyAlignment="1">
      <alignment horizontal="left" vertical="center" wrapText="1"/>
    </xf>
  </cellXfs>
  <cellStyles count="3">
    <cellStyle name="Comma" xfId="1" builtinId="3"/>
    <cellStyle name="Normal" xfId="0" builtinId="0"/>
    <cellStyle name="Normal 4" xfId="2" xr:uid="{FB3203CC-BB84-F040-856F-B9C55EBE1D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zoomScale="80" zoomScaleNormal="80" workbookViewId="0">
      <pane ySplit="2" topLeftCell="A3" activePane="bottomLeft" state="frozen"/>
      <selection pane="bottomLeft" activeCell="I6" sqref="I6"/>
    </sheetView>
  </sheetViews>
  <sheetFormatPr defaultColWidth="10.8984375" defaultRowHeight="15.6" x14ac:dyDescent="0.3"/>
  <cols>
    <col min="1" max="1" width="28" style="9" customWidth="1"/>
    <col min="2" max="2" width="20" style="9" customWidth="1"/>
    <col min="3" max="5" width="20.8984375" style="9" customWidth="1"/>
    <col min="6" max="6" width="19.8984375" style="9" customWidth="1"/>
    <col min="7" max="7" width="32.3984375" style="9" customWidth="1"/>
    <col min="8" max="8" width="20" style="9" customWidth="1"/>
    <col min="9" max="9" width="46" style="9" customWidth="1"/>
    <col min="10" max="16384" width="10.8984375" style="9"/>
  </cols>
  <sheetData>
    <row r="1" spans="1:9" ht="54.75" customHeight="1" x14ac:dyDescent="0.3">
      <c r="A1" s="33" t="s">
        <v>87</v>
      </c>
      <c r="B1" s="33"/>
      <c r="C1" s="33"/>
      <c r="D1" s="33"/>
      <c r="E1" s="33"/>
      <c r="F1" s="33"/>
      <c r="G1" s="33"/>
      <c r="H1" s="33"/>
      <c r="I1" s="33"/>
    </row>
    <row r="2" spans="1:9" ht="57.6" x14ac:dyDescent="0.3">
      <c r="A2" s="1" t="s">
        <v>0</v>
      </c>
      <c r="B2" s="1" t="s">
        <v>1</v>
      </c>
      <c r="C2" s="20" t="s">
        <v>2</v>
      </c>
      <c r="D2" s="20" t="s">
        <v>3</v>
      </c>
      <c r="E2" s="20" t="s">
        <v>4</v>
      </c>
      <c r="F2" s="1" t="s">
        <v>5</v>
      </c>
      <c r="G2" s="20" t="s">
        <v>6</v>
      </c>
      <c r="H2" s="1" t="s">
        <v>7</v>
      </c>
      <c r="I2" s="1" t="s">
        <v>8</v>
      </c>
    </row>
    <row r="3" spans="1:9" x14ac:dyDescent="0.3">
      <c r="A3" s="32" t="s">
        <v>9</v>
      </c>
      <c r="B3" s="2"/>
      <c r="C3" s="2"/>
      <c r="D3" s="2"/>
      <c r="E3" s="2"/>
      <c r="F3" s="2"/>
      <c r="G3" s="2"/>
      <c r="H3" s="2"/>
      <c r="I3" s="2"/>
    </row>
    <row r="4" spans="1:9" x14ac:dyDescent="0.3">
      <c r="A4" s="38" t="s">
        <v>10</v>
      </c>
      <c r="B4" s="39"/>
      <c r="C4" s="39"/>
      <c r="D4" s="39"/>
      <c r="E4" s="39"/>
      <c r="F4" s="39"/>
      <c r="G4" s="39"/>
      <c r="H4" s="39"/>
      <c r="I4" s="40"/>
    </row>
    <row r="5" spans="1:9" s="10" customFormat="1" ht="144" x14ac:dyDescent="0.3">
      <c r="A5" s="11" t="s">
        <v>11</v>
      </c>
      <c r="B5" s="7">
        <v>4600000</v>
      </c>
      <c r="C5" s="8">
        <v>11600000</v>
      </c>
      <c r="D5" s="8">
        <v>12000000</v>
      </c>
      <c r="E5" s="8">
        <f t="shared" ref="E5:E10" si="0">SUM(C5:D5)</f>
        <v>23600000</v>
      </c>
      <c r="F5" s="12" t="s">
        <v>12</v>
      </c>
      <c r="G5" s="5" t="s">
        <v>13</v>
      </c>
      <c r="H5" s="31" t="s">
        <v>14</v>
      </c>
      <c r="I5" s="31" t="s">
        <v>15</v>
      </c>
    </row>
    <row r="6" spans="1:9" s="10" customFormat="1" ht="142.19999999999999" customHeight="1" x14ac:dyDescent="0.3">
      <c r="A6" s="11" t="s">
        <v>16</v>
      </c>
      <c r="B6" s="7">
        <v>1600000</v>
      </c>
      <c r="C6" s="8">
        <v>4000000</v>
      </c>
      <c r="D6" s="8">
        <v>4200000</v>
      </c>
      <c r="E6" s="8">
        <f t="shared" si="0"/>
        <v>8200000</v>
      </c>
      <c r="F6" s="12" t="s">
        <v>12</v>
      </c>
      <c r="G6" s="5" t="s">
        <v>17</v>
      </c>
      <c r="H6" s="5" t="s">
        <v>18</v>
      </c>
      <c r="I6" s="5" t="s">
        <v>19</v>
      </c>
    </row>
    <row r="7" spans="1:9" s="10" customFormat="1" ht="144" x14ac:dyDescent="0.3">
      <c r="A7" s="11" t="s">
        <v>20</v>
      </c>
      <c r="B7" s="7">
        <v>1000000</v>
      </c>
      <c r="C7" s="8">
        <v>3700000</v>
      </c>
      <c r="D7" s="8">
        <v>3700000</v>
      </c>
      <c r="E7" s="8">
        <f t="shared" si="0"/>
        <v>7400000</v>
      </c>
      <c r="F7" s="12" t="s">
        <v>12</v>
      </c>
      <c r="G7" s="5" t="s">
        <v>21</v>
      </c>
      <c r="H7" s="5" t="s">
        <v>22</v>
      </c>
      <c r="I7" s="26" t="s">
        <v>23</v>
      </c>
    </row>
    <row r="8" spans="1:9" s="10" customFormat="1" ht="230.4" x14ac:dyDescent="0.3">
      <c r="A8" s="11" t="s">
        <v>24</v>
      </c>
      <c r="B8" s="7">
        <v>4200000</v>
      </c>
      <c r="C8" s="8">
        <v>5800000</v>
      </c>
      <c r="D8" s="8">
        <v>6000000</v>
      </c>
      <c r="E8" s="8">
        <f t="shared" si="0"/>
        <v>11800000</v>
      </c>
      <c r="F8" s="12" t="s">
        <v>12</v>
      </c>
      <c r="G8" s="5" t="s">
        <v>25</v>
      </c>
      <c r="H8" s="5" t="s">
        <v>26</v>
      </c>
      <c r="I8" s="5" t="s">
        <v>27</v>
      </c>
    </row>
    <row r="9" spans="1:9" s="10" customFormat="1" ht="149.25" customHeight="1" x14ac:dyDescent="0.3">
      <c r="A9" s="11" t="s">
        <v>28</v>
      </c>
      <c r="B9" s="7">
        <v>5100000</v>
      </c>
      <c r="C9" s="8">
        <v>4100000</v>
      </c>
      <c r="D9" s="8">
        <v>4300000</v>
      </c>
      <c r="E9" s="8">
        <f t="shared" si="0"/>
        <v>8400000</v>
      </c>
      <c r="F9" s="12" t="s">
        <v>12</v>
      </c>
      <c r="G9" s="5" t="s">
        <v>29</v>
      </c>
      <c r="H9" s="5" t="s">
        <v>30</v>
      </c>
      <c r="I9" s="5" t="s">
        <v>31</v>
      </c>
    </row>
    <row r="10" spans="1:9" s="10" customFormat="1" ht="230.4" x14ac:dyDescent="0.3">
      <c r="A10" s="11" t="s">
        <v>32</v>
      </c>
      <c r="B10" s="7">
        <v>4000000</v>
      </c>
      <c r="C10" s="8">
        <v>15600000</v>
      </c>
      <c r="D10" s="8">
        <v>16000000</v>
      </c>
      <c r="E10" s="8">
        <f t="shared" si="0"/>
        <v>31600000</v>
      </c>
      <c r="F10" s="12" t="s">
        <v>12</v>
      </c>
      <c r="G10" s="5" t="s">
        <v>33</v>
      </c>
      <c r="H10" s="5" t="s">
        <v>34</v>
      </c>
      <c r="I10" s="5" t="s">
        <v>35</v>
      </c>
    </row>
    <row r="11" spans="1:9" customFormat="1" x14ac:dyDescent="0.3">
      <c r="A11" s="25" t="s">
        <v>36</v>
      </c>
      <c r="B11" s="22"/>
      <c r="C11" s="22"/>
      <c r="D11" s="22"/>
      <c r="E11" s="22"/>
      <c r="F11" s="22"/>
      <c r="G11" s="22"/>
      <c r="H11" s="22"/>
      <c r="I11" s="22"/>
    </row>
    <row r="12" spans="1:9" s="10" customFormat="1" ht="259.2" x14ac:dyDescent="0.3">
      <c r="A12" s="23" t="s">
        <v>37</v>
      </c>
      <c r="B12" s="7">
        <v>0</v>
      </c>
      <c r="C12" s="8">
        <v>1300000</v>
      </c>
      <c r="D12" s="8">
        <v>3300000</v>
      </c>
      <c r="E12" s="8">
        <f t="shared" ref="E12:E19" si="1">SUM(C12:D12)</f>
        <v>4600000</v>
      </c>
      <c r="F12" s="12" t="s">
        <v>12</v>
      </c>
      <c r="G12" s="5" t="s">
        <v>38</v>
      </c>
      <c r="H12" s="31" t="s">
        <v>39</v>
      </c>
      <c r="I12" s="31" t="s">
        <v>40</v>
      </c>
    </row>
    <row r="13" spans="1:9" s="10" customFormat="1" ht="374.4" x14ac:dyDescent="0.3">
      <c r="A13" s="29" t="s">
        <v>41</v>
      </c>
      <c r="B13" s="7">
        <v>0</v>
      </c>
      <c r="C13" s="8">
        <v>13500000</v>
      </c>
      <c r="D13" s="8">
        <v>13100000</v>
      </c>
      <c r="E13" s="8">
        <f t="shared" si="1"/>
        <v>26600000</v>
      </c>
      <c r="F13" s="12" t="s">
        <v>12</v>
      </c>
      <c r="G13" s="5" t="s">
        <v>42</v>
      </c>
      <c r="H13" s="31" t="s">
        <v>43</v>
      </c>
      <c r="I13" s="31" t="s">
        <v>44</v>
      </c>
    </row>
    <row r="14" spans="1:9" s="10" customFormat="1" ht="201.6" x14ac:dyDescent="0.3">
      <c r="A14" s="23" t="s">
        <v>45</v>
      </c>
      <c r="B14" s="7">
        <v>0</v>
      </c>
      <c r="C14" s="8">
        <v>9600000</v>
      </c>
      <c r="D14" s="8">
        <v>9500000</v>
      </c>
      <c r="E14" s="8">
        <f t="shared" si="1"/>
        <v>19100000</v>
      </c>
      <c r="F14" s="12" t="s">
        <v>12</v>
      </c>
      <c r="G14" s="5" t="s">
        <v>46</v>
      </c>
      <c r="H14" s="5" t="s">
        <v>47</v>
      </c>
      <c r="I14" s="5" t="s">
        <v>48</v>
      </c>
    </row>
    <row r="15" spans="1:9" s="10" customFormat="1" ht="213" customHeight="1" x14ac:dyDescent="0.3">
      <c r="A15" s="11" t="s">
        <v>49</v>
      </c>
      <c r="B15" s="7">
        <v>7700000</v>
      </c>
      <c r="C15" s="8">
        <v>75000000</v>
      </c>
      <c r="D15" s="8">
        <v>0</v>
      </c>
      <c r="E15" s="8">
        <f t="shared" si="1"/>
        <v>75000000</v>
      </c>
      <c r="F15" s="12" t="s">
        <v>50</v>
      </c>
      <c r="G15" s="5" t="s">
        <v>46</v>
      </c>
      <c r="H15" s="5" t="s">
        <v>51</v>
      </c>
      <c r="I15" s="5" t="s">
        <v>52</v>
      </c>
    </row>
    <row r="16" spans="1:9" s="10" customFormat="1" ht="115.2" x14ac:dyDescent="0.3">
      <c r="A16" s="11" t="s">
        <v>53</v>
      </c>
      <c r="B16" s="7">
        <v>0</v>
      </c>
      <c r="C16" s="8">
        <v>0</v>
      </c>
      <c r="D16" s="8">
        <v>2000000</v>
      </c>
      <c r="E16" s="8">
        <f t="shared" si="1"/>
        <v>2000000</v>
      </c>
      <c r="F16" s="12" t="s">
        <v>12</v>
      </c>
      <c r="G16" s="5" t="s">
        <v>54</v>
      </c>
      <c r="H16" s="5" t="s">
        <v>55</v>
      </c>
      <c r="I16" s="5" t="s">
        <v>56</v>
      </c>
    </row>
    <row r="17" spans="1:9" s="10" customFormat="1" ht="129.6" x14ac:dyDescent="0.3">
      <c r="A17" s="23" t="s">
        <v>57</v>
      </c>
      <c r="B17" s="7">
        <v>0</v>
      </c>
      <c r="C17" s="8">
        <v>1000000</v>
      </c>
      <c r="D17" s="8">
        <v>1000000</v>
      </c>
      <c r="E17" s="8">
        <f t="shared" si="1"/>
        <v>2000000</v>
      </c>
      <c r="F17" s="12" t="s">
        <v>12</v>
      </c>
      <c r="G17" s="24" t="s">
        <v>58</v>
      </c>
      <c r="H17" s="5" t="s">
        <v>59</v>
      </c>
      <c r="I17" s="5" t="s">
        <v>60</v>
      </c>
    </row>
    <row r="18" spans="1:9" s="10" customFormat="1" ht="172.8" x14ac:dyDescent="0.3">
      <c r="A18" s="23" t="s">
        <v>61</v>
      </c>
      <c r="B18" s="7">
        <v>0</v>
      </c>
      <c r="C18" s="8">
        <v>2000000</v>
      </c>
      <c r="D18" s="8">
        <v>2000000</v>
      </c>
      <c r="E18" s="8">
        <f t="shared" si="1"/>
        <v>4000000</v>
      </c>
      <c r="F18" s="12" t="s">
        <v>12</v>
      </c>
      <c r="G18" s="31" t="s">
        <v>62</v>
      </c>
      <c r="H18" s="31" t="s">
        <v>63</v>
      </c>
      <c r="I18" s="31" t="s">
        <v>64</v>
      </c>
    </row>
    <row r="19" spans="1:9" s="10" customFormat="1" ht="72" x14ac:dyDescent="0.3">
      <c r="A19" s="11" t="s">
        <v>65</v>
      </c>
      <c r="B19" s="7">
        <v>2000000</v>
      </c>
      <c r="C19" s="8">
        <v>8900000</v>
      </c>
      <c r="D19" s="8">
        <v>9500000</v>
      </c>
      <c r="E19" s="8">
        <f t="shared" si="1"/>
        <v>18400000</v>
      </c>
      <c r="F19" s="12" t="s">
        <v>12</v>
      </c>
      <c r="G19" s="5" t="s">
        <v>66</v>
      </c>
      <c r="H19" s="5" t="s">
        <v>67</v>
      </c>
      <c r="I19" s="5" t="s">
        <v>68</v>
      </c>
    </row>
    <row r="20" spans="1:9" x14ac:dyDescent="0.3">
      <c r="A20" s="32" t="s">
        <v>69</v>
      </c>
      <c r="B20" s="2"/>
      <c r="C20" s="2"/>
      <c r="D20" s="2"/>
      <c r="E20" s="2"/>
      <c r="F20" s="2"/>
      <c r="G20" s="19"/>
      <c r="H20" s="2"/>
      <c r="I20" s="2"/>
    </row>
    <row r="21" spans="1:9" ht="144" x14ac:dyDescent="0.3">
      <c r="A21" s="23" t="s">
        <v>70</v>
      </c>
      <c r="B21" s="7">
        <v>0</v>
      </c>
      <c r="C21" s="8">
        <v>730000</v>
      </c>
      <c r="D21" s="8">
        <v>750000</v>
      </c>
      <c r="E21" s="8">
        <f>SUM(C21:D21)</f>
        <v>1480000</v>
      </c>
      <c r="F21" s="12" t="s">
        <v>12</v>
      </c>
      <c r="G21" s="5" t="s">
        <v>71</v>
      </c>
      <c r="H21" s="5" t="s">
        <v>72</v>
      </c>
      <c r="I21" s="5" t="s">
        <v>73</v>
      </c>
    </row>
    <row r="22" spans="1:9" ht="144" x14ac:dyDescent="0.3">
      <c r="A22" s="11" t="s">
        <v>74</v>
      </c>
      <c r="B22" s="7">
        <v>0</v>
      </c>
      <c r="C22" s="7">
        <f>500000</f>
        <v>500000</v>
      </c>
      <c r="D22" s="7">
        <f>500000</f>
        <v>500000</v>
      </c>
      <c r="E22" s="8">
        <f>SUM(C22:D22)</f>
        <v>1000000</v>
      </c>
      <c r="F22" s="12" t="s">
        <v>12</v>
      </c>
      <c r="G22" s="5" t="s">
        <v>75</v>
      </c>
      <c r="H22" s="5" t="s">
        <v>76</v>
      </c>
      <c r="I22" s="5" t="s">
        <v>77</v>
      </c>
    </row>
    <row r="23" spans="1:9" ht="24.75" customHeight="1" x14ac:dyDescent="0.3">
      <c r="A23" s="11" t="s">
        <v>78</v>
      </c>
      <c r="B23" s="7">
        <v>0</v>
      </c>
      <c r="C23" s="7">
        <v>750000</v>
      </c>
      <c r="D23" s="7">
        <v>750000</v>
      </c>
      <c r="E23" s="8">
        <f>SUM(C23:D23)</f>
        <v>1500000</v>
      </c>
      <c r="F23" s="12" t="s">
        <v>12</v>
      </c>
      <c r="G23" s="5" t="s">
        <v>79</v>
      </c>
      <c r="H23" s="5" t="s">
        <v>59</v>
      </c>
      <c r="I23" s="5" t="s">
        <v>80</v>
      </c>
    </row>
    <row r="24" spans="1:9" x14ac:dyDescent="0.3">
      <c r="A24" s="34" t="s">
        <v>81</v>
      </c>
      <c r="B24" s="34"/>
      <c r="C24" s="2"/>
      <c r="D24" s="2"/>
      <c r="E24" s="2"/>
      <c r="F24" s="2"/>
      <c r="G24" s="2"/>
      <c r="H24" s="2"/>
      <c r="I24" s="2"/>
    </row>
    <row r="25" spans="1:9" ht="33.75" customHeight="1" x14ac:dyDescent="0.3">
      <c r="A25" s="35" t="s">
        <v>82</v>
      </c>
      <c r="B25" s="36"/>
      <c r="C25" s="36"/>
      <c r="D25" s="36"/>
      <c r="E25" s="36"/>
      <c r="F25" s="36"/>
      <c r="G25" s="36"/>
      <c r="H25" s="36"/>
      <c r="I25" s="37"/>
    </row>
    <row r="26" spans="1:9" ht="33.75" customHeight="1" x14ac:dyDescent="0.3">
      <c r="A26" s="27" t="s">
        <v>83</v>
      </c>
      <c r="B26" s="28">
        <v>16100000</v>
      </c>
      <c r="C26" s="27"/>
      <c r="D26" s="27"/>
      <c r="E26" s="27"/>
      <c r="F26" s="27"/>
      <c r="G26" s="27"/>
      <c r="H26" s="27"/>
      <c r="I26" s="27"/>
    </row>
    <row r="28" spans="1:9" x14ac:dyDescent="0.3">
      <c r="A28" s="3" t="s">
        <v>84</v>
      </c>
      <c r="B28" s="6">
        <f>SUM(B5:B27)</f>
        <v>46300000</v>
      </c>
      <c r="C28" s="6">
        <f>SUM(C5:C27)</f>
        <v>158080000</v>
      </c>
      <c r="D28" s="6">
        <f>SUM(D5:D27)</f>
        <v>88600000</v>
      </c>
      <c r="E28" s="6"/>
      <c r="F28" s="6"/>
      <c r="G28" s="6"/>
      <c r="H28" s="4"/>
      <c r="I28" s="4"/>
    </row>
    <row r="29" spans="1:9" x14ac:dyDescent="0.3">
      <c r="A29" s="17" t="s">
        <v>85</v>
      </c>
      <c r="B29" s="13">
        <v>168700000</v>
      </c>
      <c r="C29" s="14">
        <v>83300000</v>
      </c>
      <c r="D29" s="14">
        <v>88600000</v>
      </c>
      <c r="E29" s="14">
        <f>SUM(B29:D29)</f>
        <v>340600000</v>
      </c>
      <c r="F29" s="18"/>
      <c r="G29" s="18"/>
      <c r="H29" s="18"/>
      <c r="I29" s="18"/>
    </row>
    <row r="30" spans="1:9" x14ac:dyDescent="0.3">
      <c r="A30" s="17" t="s">
        <v>86</v>
      </c>
      <c r="B30" s="15">
        <f>B29-B28</f>
        <v>122400000</v>
      </c>
      <c r="C30" s="16">
        <f>C29-C28</f>
        <v>-74780000</v>
      </c>
      <c r="D30" s="16">
        <f>D29-D28</f>
        <v>0</v>
      </c>
      <c r="E30" s="16">
        <f>SUM(B30:D30)</f>
        <v>47620000</v>
      </c>
      <c r="F30" s="18"/>
      <c r="G30" s="18"/>
      <c r="H30" s="18"/>
      <c r="I30" s="18"/>
    </row>
    <row r="33" spans="2:3" x14ac:dyDescent="0.3">
      <c r="B33" s="21"/>
    </row>
    <row r="34" spans="2:3" x14ac:dyDescent="0.3">
      <c r="C34" s="30"/>
    </row>
  </sheetData>
  <mergeCells count="4">
    <mergeCell ref="A1:I1"/>
    <mergeCell ref="A24:B24"/>
    <mergeCell ref="A25:I25"/>
    <mergeCell ref="A4:I4"/>
  </mergeCells>
  <phoneticPr fontId="7" type="noConversion"/>
  <pageMargins left="0.7" right="0.7" top="0.75" bottom="0.75" header="0.3" footer="0.3"/>
  <pageSetup scale="50" fitToHeight="4"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Permanent Housing</vt:lpstr>
      <vt:lpstr>Sheet2</vt:lpstr>
      <vt:lpstr>'Permanent Housing'!_ftnref1</vt:lpstr>
      <vt:lpstr>'Permanent Housing'!Print_Area</vt:lpstr>
      <vt:lpstr>'Permanent Housing'!Print_Titles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julie.leadbetter@me.com</dc:creator>
  <cp:keywords/>
  <dc:description/>
  <cp:lastModifiedBy>Marshall, Laura (CON)</cp:lastModifiedBy>
  <cp:revision/>
  <dcterms:created xsi:type="dcterms:W3CDTF">2021-04-05T02:24:39Z</dcterms:created>
  <dcterms:modified xsi:type="dcterms:W3CDTF">2021-05-01T00:29:58Z</dcterms:modified>
  <cp:category/>
  <cp:contentStatus/>
</cp:coreProperties>
</file>