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N:\Our City Our Home Prop. C Oversight Comm\10a. May 3, 2021 Special Meeting\Materials for Posting\"/>
    </mc:Choice>
  </mc:AlternateContent>
  <xr:revisionPtr revIDLastSave="0" documentId="13_ncr:1_{BAC0A59B-3553-40E3-978F-FA0FB00A4DC9}" xr6:coauthVersionLast="45" xr6:coauthVersionMax="45" xr10:uidLastSave="{00000000-0000-0000-0000-000000000000}"/>
  <bookViews>
    <workbookView xWindow="3225" yWindow="1620" windowWidth="21600" windowHeight="14700" xr2:uid="{00000000-000D-0000-FFFF-FFFF00000000}"/>
  </bookViews>
  <sheets>
    <sheet name="Permanent Housing" sheetId="2" r:id="rId1"/>
    <sheet name="Sheet2" sheetId="3" r:id="rId2"/>
  </sheets>
  <definedNames>
    <definedName name="_ftn1" localSheetId="0">'Permanent Housing'!#REF!</definedName>
    <definedName name="_ftnref1" localSheetId="0">'Permanent Housing'!$C$8</definedName>
    <definedName name="_xlnm.Print_Area" localSheetId="0">'Permanent Housing'!$A$1:$I$31</definedName>
    <definedName name="_xlnm.Print_Titles" localSheetId="0">'Permanent Housing'!$2:$2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2" l="1"/>
  <c r="E16" i="2"/>
  <c r="E13" i="2"/>
  <c r="E21" i="2" l="1"/>
  <c r="B31" i="2"/>
  <c r="B33" i="2" s="1"/>
  <c r="E32" i="2"/>
  <c r="D25" i="2"/>
  <c r="D31" i="2" s="1"/>
  <c r="D33" i="2" s="1"/>
  <c r="C25" i="2"/>
  <c r="C31" i="2" s="1"/>
  <c r="C33" i="2" s="1"/>
  <c r="E26" i="2"/>
  <c r="E20" i="2"/>
  <c r="E19" i="2"/>
  <c r="E24" i="2"/>
  <c r="E22" i="2"/>
  <c r="E18" i="2"/>
  <c r="E17" i="2"/>
  <c r="E15" i="2"/>
  <c r="E14" i="2"/>
  <c r="E10" i="2"/>
  <c r="E9" i="2"/>
  <c r="E8" i="2"/>
  <c r="E7" i="2"/>
  <c r="E6" i="2"/>
  <c r="E5" i="2"/>
  <c r="E33" i="2" l="1"/>
  <c r="E25" i="2"/>
</calcChain>
</file>

<file path=xl/sharedStrings.xml><?xml version="1.0" encoding="utf-8"?>
<sst xmlns="http://schemas.openxmlformats.org/spreadsheetml/2006/main" count="126" uniqueCount="106">
  <si>
    <t>Activity for Investment (By Population)</t>
  </si>
  <si>
    <t>Funding Recommendations  (Previously Approved)
FY 20-21</t>
  </si>
  <si>
    <t>Funding Recommendations 
FY 21-22</t>
  </si>
  <si>
    <t>Funding Recommendations 
FY 22-23</t>
  </si>
  <si>
    <t>Total Funding Recommended</t>
  </si>
  <si>
    <t>Future FY Spending Required to Sustain</t>
  </si>
  <si>
    <t>Alignment with Ordinance &amp; Community Input Sessions</t>
  </si>
  <si>
    <t>Projected Outcomes or Outputs</t>
  </si>
  <si>
    <t>Notes</t>
  </si>
  <si>
    <t>General Population</t>
  </si>
  <si>
    <t>Approved By BOS in December</t>
  </si>
  <si>
    <t>Street Crisis Response Teams (SCRT)</t>
  </si>
  <si>
    <t>Yes</t>
  </si>
  <si>
    <t xml:space="preserve">Ordinance: Intensive street-based mental health services; Assertive outreach services; peer support
Input: Mobile Behavioral Health Services: meet people where they are: streets, shelters, etc.; Developing greater crisis response, with staff trained specifically in mental health
</t>
  </si>
  <si>
    <t>10,000 touchpoints annually</t>
  </si>
  <si>
    <t>Care Coordination and Transition Management (formerly included under SCRT)</t>
  </si>
  <si>
    <t>Ordinance: Case management services; Assertive outreach services;
Input: Mobile Behavioral Health Services: meet people where they are: streets, shelters, etc.; Developing greater crisis response, with staff trained specifically in mental health</t>
  </si>
  <si>
    <t xml:space="preserve">1,500 clients annually </t>
  </si>
  <si>
    <t xml:space="preserve">Care Coordination and Transitions Management (CCTM) teams will be a key part of BHS' new Office of Care Coordination. CCTM staff will receive 'warm handoffs' from SCRT and other outreach teams who work directly with people initially encountered in crisis on the street, or on discharge from PES, jail, or another acute setting. This team will work with clients continuously  until they are able to connect with ongoing long-term treatment and services, including housing, benefits and other social supports. </t>
  </si>
  <si>
    <t>Urgent Care &amp; Crisis Diversion Facility (formerly included under SCRT)</t>
  </si>
  <si>
    <t>Ordinance: Residential and drop-in services
Input: Develop greater crisis response, with staff trained specifically in mental health; Mobile (Telehealth) Behavioral Health Services: meet people where they are: streets, shelters, etc.; Drop-in centers specifically for people using substances; Treatment on demand</t>
  </si>
  <si>
    <t>15 beds, up to 72-hour stays</t>
  </si>
  <si>
    <t xml:space="preserve">Increases urgent care capacity by creating a crisis diversion facility and piloting telehealth in the field to expediate initiation of medication treatment and to eliminate wait-times for crisis mental health care. Will accept clients from SCRT, EMS-6, Homeless Outreach Team, and other community partners. </t>
  </si>
  <si>
    <t>Expand Intensive Case Management Services</t>
  </si>
  <si>
    <t>Ordinance: Case management;  Housing linkage, and referrals into supportive housing with continued intensive case management and mental health services
Input: Outpatient behavioral health services with flexible funding; Support for people coming out of PES, jails, and hospitalization; One-on-one therapy; Better options for dual diagnosed patients</t>
  </si>
  <si>
    <t>Expand case management capacity by 865 cases (note: client engagement can last anywhere from 3 months to &gt;2 years of care)</t>
  </si>
  <si>
    <t xml:space="preserve">
Expansion of Intensive Case Management (ICM) services for people with complex behavioral health needs who face barriers to engagement with services and ongoing care. ICM provides an 'anything it takes’ level of care to help clients achieve their goals. ICM programs support clients to identify housing options and overcome barriers to placement into housing and work closely with clients and the homeless response system to navigate Coordinated Entry and the housing placement process.
Outreach and engagement efforts to link clients with care coordination and ICM supports will focus on people experiencing homelessness by developing closer collaborations with resources such as drop-in centers, outreach teams, housing navigation programs, street medicine, and shelters.</t>
  </si>
  <si>
    <t>Expanded Access to Assessment, Evaluation and Pharmacy</t>
  </si>
  <si>
    <t>Ordinance: Mental health and substance abuse treatment, including medications; Residential and drop-in services
Input: Drop-in center for people using substances/treatment on demand, designed; Funding for more one-on-one therapy; 24/7 services. Better options for dual diagnosed patients.</t>
  </si>
  <si>
    <t>2,500 Touchpoints</t>
  </si>
  <si>
    <t>Expansion of evening and weekend hours at the Behavioral Health Access Center (1380 Howard) and BHS Pharmacy. Services are being designed to specifically address the needs of people experiencing homelessness, providing a safe, welcoming environment with assessment, triage, linkage services, and benefits enrollment on a drop-in basis. As part of our overdose response effort, will provide increased access to medications for addiction treatment, including low threshold buprenorphine. Will provide harm reduction education and barrier-free access to naloxone</t>
  </si>
  <si>
    <t>Ordinance: Residential and drop-in services; Specialized temporary and long-term housing;  Mental health and substance abuse treatment, including medications;
Input: Board and care beds; More beds without funding restrictions/ timelines; Increasing hospital treatment beds; More housing options and services for people with high/acute needs and conditions; Residential treatment programs; 24/7 services; Better options for dual diagnosed patients; Drop-in centers specifically for people using substances/treatment on demand</t>
  </si>
  <si>
    <t>132 beds</t>
  </si>
  <si>
    <t xml:space="preserve">Supports beds recommended in the bed optimization report and designed to reduce wait-time for residential treatment in our system, especially for those experiencing homelessness. Includes:
•	Locked Subacute (31 beds) 
•	Psychiatric SNF (13 beds) 
•	Board and Care (53 beds) 
•	Mental Health Residential (20 beds)
 Also provides additional funding for a 20-30 bed 24/7 Drug Sobering Center which was the top recommendation from the Meth Task Force and a new program for San Francisco.                               TAY-specific residential treatment program described below under TAY services. </t>
  </si>
  <si>
    <t>New Proposals</t>
  </si>
  <si>
    <t>Behavioral Health Services in Permanent Supportive Housing</t>
  </si>
  <si>
    <t>Ordinance: Mental health and substance abuse treatment, including medications; Residential and drop-in services;
Input: Mobile Behavioral Health Services: meet people where they are: streets, shelters, etc.; Wraparound services - whole person approach on site; Outpatient behavioral health services with flexible funding</t>
  </si>
  <si>
    <t xml:space="preserve">2,000 new behavioral health engagements, offering services to people moving into PSH.
600 unduplicated clients will receive in-person on-site behavioral health and/or physical health services from direct service staff
</t>
  </si>
  <si>
    <t xml:space="preserve">Ordinance: Mental health and substance abuse treatment, including medications; 
Assertive Outreach Services; Peer Support
Input: Mobile Behavioral Health Services: meet people where they are: streets, shelters, etc.; Low-threshold, street-based counseling (re: fentanyl especially), with drug testing; Developing greater crisis response, with staff trained specifically in mental health; Drop-in centers specifically for people using substances/treatment on demand; 24/7 services; Outpatient behavioral health services with flexible funding
</t>
  </si>
  <si>
    <t xml:space="preserve">3,450 touchpoints </t>
  </si>
  <si>
    <t>Increasing Capacity for Local Treatment Beds</t>
  </si>
  <si>
    <t>Ordinance: Specialized temporary and long-term housing, Rental Assistance, housing linkages, supportive housing with intensive case management; 
Input: Board and care beds; More beds without funding restrictions/ timelines; Increasing hospital treatment beds; More housing options and services for people with high/acute needs and conditions; Residential treatment programs; 24/7 services; Better options for dual diagnosed patients; Outpatient behavioral health services with flexible funding</t>
  </si>
  <si>
    <t>~180 beds</t>
  </si>
  <si>
    <t>Site Acquisition for New Beds</t>
  </si>
  <si>
    <t>No</t>
  </si>
  <si>
    <t>City-owned sites to house Behavioral Health beds, including Board and Care, to counter further loss of local beds.</t>
  </si>
  <si>
    <t>24/7 Access to Assessment, Evaluation, Urgent Care</t>
  </si>
  <si>
    <t>Ordinance: Mental health and substance abuse treatment, including medications; Residential and drop-in services
Input: Drop-in center for people using substances/treatment on demand, designed; Funding for more one-on-one therapy</t>
  </si>
  <si>
    <t>&gt;2,500 touchpoints, will depend on program model</t>
  </si>
  <si>
    <t>Transgender Mental Health Services</t>
  </si>
  <si>
    <t xml:space="preserve">Ordinance: Case management;  Housing linkage, and referrals into supportive housing with continued intensive case management and mental health services Input: Mental health and substance abuse programs, including treatment on demand, designed specifically for trans population; More mental health care accessible to trans population. </t>
  </si>
  <si>
    <t>TBD</t>
  </si>
  <si>
    <t>Operating and Implementation Costs (12%)</t>
  </si>
  <si>
    <t>Sec 281(b)(3).All remaining amounts for the following purposes, in the following percentages, which amounts shall include the costs of administering the programs described.</t>
  </si>
  <si>
    <t xml:space="preserve">Supports the cost of administering the Mental Health programs </t>
  </si>
  <si>
    <t>TAY Population</t>
  </si>
  <si>
    <t>TAY Residential Treatment Beds</t>
  </si>
  <si>
    <t>Ordinance: Specialized temporary and long-term housing, housing linkages, supportive housing with intensive case management; 
Input: Mental health and substance abuse programs, including treatment on demand, designed specifically for TAY; More mental health care accessible to TAY</t>
  </si>
  <si>
    <t>10 beds</t>
  </si>
  <si>
    <t>TAY Care Coordination &amp; Case Management</t>
  </si>
  <si>
    <t>Ordinance: Intensive street-based (telehealth) mental health services and case management;  Housing linkage, and referrals into supportive housing with continued intensive case management and mental health services
Input: Outpatient behavioral health services with flexible funding; Support for people coming out of PES</t>
  </si>
  <si>
    <t>Expand case management capacity by 85 cases (note: client engagement can last anywhere from 3 months to &gt;2 years of care)</t>
  </si>
  <si>
    <t>TAY Mental Health Services</t>
  </si>
  <si>
    <t>Mental Health Services</t>
  </si>
  <si>
    <t>Families with Children Population</t>
  </si>
  <si>
    <t xml:space="preserve">Families with children moving into/ and living in HSH's Permanent Supportive Housing units will receive care coordination and behavioral health treatment as described under "Behavioral Health Services in Permanent Supportive Housing". </t>
  </si>
  <si>
    <t>Advance repayments</t>
  </si>
  <si>
    <t>Totals:</t>
  </si>
  <si>
    <t>Fund Balance</t>
  </si>
  <si>
    <t>Remaining Balance</t>
  </si>
  <si>
    <t xml:space="preserve">Only place where we have permanent housing </t>
  </si>
  <si>
    <t>Street Medicine and Overdose Prevention</t>
  </si>
  <si>
    <t>Culturally competent, community based Behavioral Health Expansion for CBO partners</t>
  </si>
  <si>
    <t>Creates six teams in collaboration with SF Fire Department that provide a 24/7 non-law enforcement response to behavioral health emergencies on the street. Diverts individuals in crisis away from emergency rooms and incarceration into behavioral health treatment. The team has diverted more than 800 calls from law enforcement since launching in December 2020.</t>
  </si>
  <si>
    <t>Managed Alcohol permanent housing targeted Latinx/mayan community</t>
  </si>
  <si>
    <t>Ordinance: Residential and drop-in services; Specialized temporary and long-term housing.    Input:  Ensuring diversity of housing for specialized BH needs, addressing lack of BH culturally relevant services for this population.</t>
  </si>
  <si>
    <t>10 -20 clients</t>
  </si>
  <si>
    <t>This moves additional funding in 4/30 proposal from DPH for one more SCRT team and redirects those resources here instead to increase the proportion of funds going to permanents solutions, as opposed to crisis front end, and short term treatment beds.</t>
  </si>
  <si>
    <t>ICM at first point of contact needs to go to homeless people, not housed individuals.</t>
  </si>
  <si>
    <t>This reduced the DPH proposal by $1m in each year to address concern that this proposal does not build resiliancy in community, relying on public systems of care, and need to balance front end crisis responses to on-going care.  Use funds to alternatively fund harm reduction drop-in model with behavioral health</t>
  </si>
  <si>
    <t>DPH took % out, reduced by $5.3 first year, and $4.4 second.  Add language that this needs to be included in expectation of community process</t>
  </si>
  <si>
    <t>New Co-op Housing</t>
  </si>
  <si>
    <t xml:space="preserve"> </t>
  </si>
  <si>
    <t>New Harm Reduction Therapy Center</t>
  </si>
  <si>
    <t>Behavioral health services</t>
  </si>
  <si>
    <t>Connection, compassion, support, and basic needs assistance</t>
  </si>
  <si>
    <t>Integrated mental health and substance use disorders screening and treatment</t>
  </si>
  <si>
    <t>Harm reduction supplies and information (focused on overdose, infectious disease risk, and overall physical, mental, and emotional health</t>
  </si>
  <si>
    <t>Socioeconomic support</t>
  </si>
  <si>
    <t>Case management and care coordination</t>
  </si>
  <si>
    <t>Housing assistance</t>
  </si>
  <si>
    <t>Benefits assistance</t>
  </si>
  <si>
    <t>Ordinance: Mental health and substance abuse treatment, including medications; Residential and drop-in services;     Input:  Balancing public health run care with need for building capacity of community based organizations with cultural capacity to meet needs.</t>
  </si>
  <si>
    <t>This would add another co-operative housing program to our system.  Currently, this has been an innovative way to serve those with mental health stuggles in shared housing with support from case management.  This can be used to purchase a flat or apartment.</t>
  </si>
  <si>
    <t>6 residents at any one time</t>
  </si>
  <si>
    <t>This would ensure we have some alternative permenent housing options for those with BH needs, instead of relying on Permanent Supportive Housing alone, and balances the BH proposal focus on front end and temporary interventions.</t>
  </si>
  <si>
    <t>This would change the 4/30 proposal from DPH to expand street medicine and to instead fund community based homeless providers to build up on-going need for BH staff that is continuously on-site.  Intention is to fund CBO's with this to enhance capacity of community based providers, New, add childrens therapy/behavioral health, set targets for families and adults, add site based services at drop-ins, shelter.</t>
  </si>
  <si>
    <t>1,400 adults and 75 children unduplicated served with these enhanced services</t>
  </si>
  <si>
    <t xml:space="preserve">Ordinance: Mental health services.    Input:  Bring behaviorial services to meet homeless people where they are at in shelters, drop in centers.  Ensures on-going support in homeless programs for individuals with behaviorial health challenges, integrated into community programs models.
</t>
  </si>
  <si>
    <t xml:space="preserve">
Alternative: fund acquistision and services for one mental health co-op</t>
  </si>
  <si>
    <t>Primary care, urgent care such as wound care, psychiatry, medically assisted treatment (for SUDs), dental care, podiatry, palliative care, vaccines, infectious disease screening and referral.     DPH 4/30 proposal added in $1.8m first year, and $1.1 second, changed to street team.  We are proposing to have the street team but keep at same budget, removing the additional funding added in.</t>
  </si>
  <si>
    <t>This would be funded with a $1m reduction in pharmacy proposal and greatly expand access to care for folks on the streets.  Open access clinic and/or drop-in structure including a range of services so that the holistic needs of each person can be met in the moment.  Creation of new site plus expansion of pop up clinics. Include medical, behavioral health and socio economic support to ensure multidisciplinary integrated care.</t>
  </si>
  <si>
    <t>In 4/30 proposal DPH is proposing the addition of one team for cost of $1.5 first year, $1.4 second.  This proposal keeps that number at 6.
Alternative: reallocated to 10 managed alchohol housing (rooms and services) targeting Latinx and Mayan community</t>
  </si>
  <si>
    <t>Work with 2000 annually, 1,000 of those on-going sustained relationships and services</t>
  </si>
  <si>
    <t>Please note:  Red text are those interventions that changed in 4/30 DPH proposals, and grey highlighting are new proposals as of 5/2/21</t>
  </si>
  <si>
    <t>SUMMARY OF RECOMMENDED INVESTMENTS FOR MENTAL HEALTH EXPENDITURES 
WITH FY 20-21, FY 21-22, AND FY 22-23 RESOURCES 
DRAFT 5/2/21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</si>
</sst>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quot;$&quot;#,##0"/>
    <numFmt numFmtId="165" formatCode="_([$$-409]* #,##0_);_([$$-409]* \(#,##0\);_([$$-409]* &quot;-&quot;??_);_(@_)"/>
  </numFmts>
  <fonts count="22" x14ac:knownFonts="1">
    <font>
      <sz val="12"/>
      <color theme="1"/>
      <name val="Calibri"/>
      <family val="2"/>
      <scheme val="minor"/>
    </font>
    <font>
      <sz val="11"/>
      <color theme="1"/>
      <name val="Calibri"/>
      <family val="2"/>
      <scheme val="minor"/>
    </font>
    <font>
      <sz val="11"/>
      <color theme="0"/>
      <name val="Calibri"/>
      <family val="2"/>
      <scheme val="minor"/>
    </font>
    <font>
      <b/>
      <sz val="11"/>
      <color theme="0"/>
      <name val="Calibri"/>
      <family val="2"/>
      <scheme val="minor"/>
    </font>
    <font>
      <b/>
      <sz val="14"/>
      <color rgb="FFFFFFFF"/>
      <name val="Calibri"/>
      <family val="2"/>
      <scheme val="minor"/>
    </font>
    <font>
      <b/>
      <sz val="11"/>
      <color theme="1"/>
      <name val="Calibri"/>
      <family val="2"/>
      <scheme val="minor"/>
    </font>
    <font>
      <b/>
      <sz val="11"/>
      <color rgb="FF000000"/>
      <name val="Calibri"/>
      <family val="2"/>
      <scheme val="minor"/>
    </font>
    <font>
      <sz val="8"/>
      <name val="Calibri"/>
      <family val="2"/>
      <scheme val="minor"/>
    </font>
    <font>
      <sz val="12"/>
      <color rgb="FFFFFFFF"/>
      <name val="Calibri"/>
      <family val="2"/>
      <charset val="1"/>
    </font>
    <font>
      <sz val="11"/>
      <color rgb="FF000000"/>
      <name val="Calibri"/>
      <family val="2"/>
      <charset val="1"/>
    </font>
    <font>
      <sz val="12"/>
      <color rgb="FF000000"/>
      <name val="Calibri"/>
      <family val="2"/>
      <charset val="1"/>
    </font>
    <font>
      <b/>
      <sz val="11"/>
      <color rgb="FFFFFFFF"/>
      <name val="Calibri"/>
      <family val="2"/>
      <scheme val="minor"/>
    </font>
    <font>
      <sz val="12"/>
      <color theme="1"/>
      <name val="Calibri"/>
      <family val="2"/>
      <scheme val="minor"/>
    </font>
    <font>
      <sz val="12"/>
      <name val="Calibri"/>
      <family val="2"/>
      <scheme val="minor"/>
    </font>
    <font>
      <sz val="12"/>
      <color rgb="FFFF0000"/>
      <name val="Calibri"/>
      <family val="2"/>
      <scheme val="minor"/>
    </font>
    <font>
      <b/>
      <sz val="11"/>
      <color rgb="FFFF0000"/>
      <name val="Calibri"/>
      <family val="2"/>
      <scheme val="minor"/>
    </font>
    <font>
      <sz val="11"/>
      <color rgb="FFFF0000"/>
      <name val="Calibri"/>
      <family val="2"/>
      <scheme val="minor"/>
    </font>
    <font>
      <sz val="12"/>
      <color rgb="FFFF0000"/>
      <name val="Calibri (Body)"/>
    </font>
    <font>
      <b/>
      <sz val="11"/>
      <color theme="1"/>
      <name val="Calibri (Body)"/>
    </font>
    <font>
      <sz val="10"/>
      <color theme="1"/>
      <name val="Calibri"/>
      <family val="2"/>
      <scheme val="minor"/>
    </font>
    <font>
      <i/>
      <sz val="10"/>
      <color theme="1"/>
      <name val="Calibri"/>
      <family val="2"/>
      <scheme val="minor"/>
    </font>
    <font>
      <sz val="11"/>
      <color theme="1"/>
      <name val="Calibri (Body)"/>
    </font>
  </fonts>
  <fills count="9">
    <fill>
      <patternFill patternType="none"/>
    </fill>
    <fill>
      <patternFill patternType="gray125"/>
    </fill>
    <fill>
      <patternFill patternType="solid">
        <fgColor theme="1"/>
        <bgColor indexed="64"/>
      </patternFill>
    </fill>
    <fill>
      <patternFill patternType="solid">
        <fgColor theme="2" tint="-0.499984740745262"/>
        <bgColor indexed="64"/>
      </patternFill>
    </fill>
    <fill>
      <patternFill patternType="solid">
        <fgColor theme="9" tint="-0.249977111117893"/>
        <bgColor indexed="64"/>
      </patternFill>
    </fill>
    <fill>
      <patternFill patternType="solid">
        <fgColor rgb="FF44546A"/>
        <bgColor indexed="64"/>
      </patternFill>
    </fill>
    <fill>
      <patternFill patternType="solid">
        <fgColor rgb="FF305496"/>
        <bgColor indexed="64"/>
      </patternFill>
    </fill>
    <fill>
      <patternFill patternType="solid">
        <fgColor rgb="FFFFFFFF"/>
        <bgColor indexed="64"/>
      </patternFill>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12" fillId="0" borderId="0" applyFont="0" applyFill="0" applyBorder="0" applyAlignment="0" applyProtection="0"/>
    <xf numFmtId="0" fontId="1" fillId="0" borderId="0"/>
  </cellStyleXfs>
  <cellXfs count="68">
    <xf numFmtId="0" fontId="0" fillId="0" borderId="0" xfId="0"/>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3" borderId="1" xfId="0" applyFont="1" applyFill="1" applyBorder="1"/>
    <xf numFmtId="0" fontId="1" fillId="0" borderId="1" xfId="0" applyFont="1" applyFill="1" applyBorder="1" applyAlignment="1">
      <alignment vertical="center" wrapText="1"/>
    </xf>
    <xf numFmtId="164" fontId="3" fillId="3" borderId="1"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0" fontId="0" fillId="0" borderId="0" xfId="0" applyFont="1"/>
    <xf numFmtId="0" fontId="0" fillId="0" borderId="0" xfId="0" applyFont="1" applyAlignment="1">
      <alignment vertical="center"/>
    </xf>
    <xf numFmtId="0" fontId="5" fillId="0" borderId="1" xfId="0" applyFont="1" applyFill="1" applyBorder="1" applyAlignment="1">
      <alignment vertical="center" wrapText="1"/>
    </xf>
    <xf numFmtId="0" fontId="1" fillId="0" borderId="1" xfId="0" applyFont="1" applyFill="1" applyBorder="1" applyAlignment="1">
      <alignment horizontal="center" vertical="center" wrapText="1"/>
    </xf>
    <xf numFmtId="6" fontId="9" fillId="0" borderId="1" xfId="0" applyNumberFormat="1" applyFont="1" applyBorder="1" applyAlignment="1">
      <alignment wrapText="1"/>
    </xf>
    <xf numFmtId="6" fontId="9" fillId="0" borderId="2" xfId="0" applyNumberFormat="1" applyFont="1" applyBorder="1" applyAlignment="1">
      <alignment wrapText="1"/>
    </xf>
    <xf numFmtId="6" fontId="9" fillId="0" borderId="3" xfId="0" applyNumberFormat="1" applyFont="1" applyBorder="1" applyAlignment="1">
      <alignment wrapText="1"/>
    </xf>
    <xf numFmtId="6" fontId="9" fillId="0" borderId="4" xfId="0" applyNumberFormat="1" applyFont="1" applyBorder="1" applyAlignment="1">
      <alignment wrapText="1"/>
    </xf>
    <xf numFmtId="0" fontId="8" fillId="5" borderId="0" xfId="0" applyFont="1" applyFill="1" applyBorder="1" applyAlignment="1">
      <alignment wrapText="1"/>
    </xf>
    <xf numFmtId="0" fontId="10" fillId="0" borderId="0" xfId="0" applyFont="1" applyBorder="1" applyAlignment="1">
      <alignment wrapText="1"/>
    </xf>
    <xf numFmtId="0" fontId="3" fillId="2" borderId="1" xfId="0" applyFont="1" applyFill="1" applyBorder="1" applyAlignment="1">
      <alignment vertical="center" wrapText="1"/>
    </xf>
    <xf numFmtId="0" fontId="3" fillId="5" borderId="1" xfId="0" applyFont="1" applyFill="1" applyBorder="1" applyAlignment="1">
      <alignment horizontal="center" vertical="center" wrapText="1"/>
    </xf>
    <xf numFmtId="6" fontId="0" fillId="0" borderId="0" xfId="0" applyNumberFormat="1" applyFont="1"/>
    <xf numFmtId="0" fontId="3" fillId="6" borderId="1" xfId="0" applyFont="1" applyFill="1" applyBorder="1" applyAlignment="1">
      <alignment horizontal="center" vertical="center" wrapText="1"/>
    </xf>
    <xf numFmtId="0" fontId="6"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1" fillId="0" borderId="1" xfId="0" quotePrefix="1" applyFont="1" applyFill="1" applyBorder="1" applyAlignment="1">
      <alignment vertical="center" wrapText="1"/>
    </xf>
    <xf numFmtId="0" fontId="5" fillId="0" borderId="0" xfId="0" applyFont="1" applyFill="1" applyBorder="1" applyAlignment="1">
      <alignment horizontal="left" vertical="center" wrapText="1"/>
    </xf>
    <xf numFmtId="165" fontId="5" fillId="0" borderId="0" xfId="0" applyNumberFormat="1" applyFont="1" applyFill="1" applyBorder="1" applyAlignment="1">
      <alignment horizontal="left" vertical="center" wrapText="1"/>
    </xf>
    <xf numFmtId="43" fontId="13" fillId="0" borderId="0" xfId="1" applyFont="1"/>
    <xf numFmtId="0" fontId="1" fillId="7" borderId="1" xfId="0" applyFont="1" applyFill="1" applyBorder="1" applyAlignment="1">
      <alignment vertical="center" wrapText="1"/>
    </xf>
    <xf numFmtId="0" fontId="3" fillId="2" borderId="1" xfId="0" applyFont="1" applyFill="1" applyBorder="1" applyAlignment="1">
      <alignment horizontal="left" vertical="center" wrapText="1"/>
    </xf>
    <xf numFmtId="0" fontId="15" fillId="0" borderId="1" xfId="0" applyFont="1" applyFill="1" applyBorder="1" applyAlignment="1">
      <alignment vertical="center" wrapText="1"/>
    </xf>
    <xf numFmtId="164" fontId="16" fillId="0" borderId="1" xfId="0" applyNumberFormat="1" applyFont="1" applyFill="1" applyBorder="1" applyAlignment="1">
      <alignment horizontal="center" vertical="center" wrapText="1"/>
    </xf>
    <xf numFmtId="164"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0" fontId="0" fillId="0" borderId="0" xfId="0" applyFont="1" applyAlignment="1">
      <alignment wrapText="1"/>
    </xf>
    <xf numFmtId="0" fontId="17" fillId="0" borderId="0" xfId="0" applyFont="1" applyAlignment="1">
      <alignment vertical="center" wrapText="1"/>
    </xf>
    <xf numFmtId="0" fontId="0" fillId="0" borderId="0" xfId="0" applyFont="1" applyAlignment="1">
      <alignment vertical="center" wrapText="1"/>
    </xf>
    <xf numFmtId="0" fontId="0" fillId="0" borderId="0" xfId="0" applyAlignment="1">
      <alignment wrapText="1"/>
    </xf>
    <xf numFmtId="0" fontId="14" fillId="0" borderId="0" xfId="0" applyFont="1" applyAlignment="1">
      <alignment vertical="center" wrapText="1"/>
    </xf>
    <xf numFmtId="0" fontId="3" fillId="3" borderId="1" xfId="0" applyFont="1" applyFill="1" applyBorder="1" applyAlignment="1">
      <alignment horizontal="right" vertical="center" wrapText="1"/>
    </xf>
    <xf numFmtId="0" fontId="16" fillId="7" borderId="1" xfId="0" applyFont="1" applyFill="1" applyBorder="1" applyAlignment="1">
      <alignment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vertical="center" wrapText="1"/>
    </xf>
    <xf numFmtId="0" fontId="14" fillId="8" borderId="0" xfId="0" applyFont="1" applyFill="1" applyAlignment="1">
      <alignment vertical="center" wrapText="1"/>
    </xf>
    <xf numFmtId="0" fontId="5" fillId="8" borderId="1" xfId="0" applyFont="1" applyFill="1" applyBorder="1" applyAlignment="1">
      <alignment horizontal="center" vertical="center" wrapText="1"/>
    </xf>
    <xf numFmtId="0" fontId="14" fillId="8" borderId="0" xfId="0" applyFont="1" applyFill="1" applyAlignment="1">
      <alignment wrapText="1"/>
    </xf>
    <xf numFmtId="0" fontId="19" fillId="0" borderId="1" xfId="0" applyFont="1" applyBorder="1" applyAlignment="1">
      <alignment vertical="center" wrapText="1"/>
    </xf>
    <xf numFmtId="0" fontId="19" fillId="0" borderId="1" xfId="0" applyFont="1" applyBorder="1" applyAlignment="1">
      <alignment vertical="center"/>
    </xf>
    <xf numFmtId="0" fontId="20" fillId="0" borderId="1" xfId="0" applyFont="1" applyBorder="1" applyAlignment="1">
      <alignment vertical="center"/>
    </xf>
    <xf numFmtId="0" fontId="19" fillId="0" borderId="1" xfId="0" applyFont="1" applyBorder="1"/>
    <xf numFmtId="16" fontId="1" fillId="8" borderId="1" xfId="0" applyNumberFormat="1" applyFont="1" applyFill="1" applyBorder="1" applyAlignment="1">
      <alignment vertical="center" wrapText="1"/>
    </xf>
    <xf numFmtId="0" fontId="21" fillId="8" borderId="1" xfId="0" applyFont="1" applyFill="1" applyBorder="1" applyAlignment="1">
      <alignment horizontal="center" vertical="center" wrapText="1"/>
    </xf>
    <xf numFmtId="0" fontId="18" fillId="8" borderId="1" xfId="0" applyFont="1" applyFill="1" applyBorder="1" applyAlignment="1">
      <alignment horizontal="left" vertical="center" wrapText="1"/>
    </xf>
    <xf numFmtId="164" fontId="1" fillId="8" borderId="1" xfId="0" applyNumberFormat="1" applyFont="1" applyFill="1" applyBorder="1" applyAlignment="1">
      <alignment horizontal="center" vertical="center" wrapText="1"/>
    </xf>
    <xf numFmtId="164" fontId="1" fillId="8" borderId="1" xfId="0" applyNumberFormat="1" applyFont="1" applyFill="1" applyBorder="1" applyAlignment="1">
      <alignment horizontal="center" vertical="center"/>
    </xf>
    <xf numFmtId="0" fontId="1" fillId="8" borderId="1" xfId="0" applyFont="1" applyFill="1" applyBorder="1" applyAlignment="1">
      <alignment horizontal="left" vertical="center" wrapText="1"/>
    </xf>
    <xf numFmtId="0" fontId="18" fillId="8" borderId="1" xfId="0" applyFont="1" applyFill="1" applyBorder="1" applyAlignment="1">
      <alignment vertical="center" wrapText="1"/>
    </xf>
    <xf numFmtId="0" fontId="0" fillId="8" borderId="0" xfId="0" applyFont="1" applyFill="1" applyAlignment="1">
      <alignment vertical="center" wrapText="1"/>
    </xf>
    <xf numFmtId="0" fontId="5" fillId="8" borderId="1" xfId="0" applyFont="1" applyFill="1" applyBorder="1" applyAlignment="1">
      <alignment vertical="center" wrapText="1"/>
    </xf>
    <xf numFmtId="0" fontId="4" fillId="4"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 xfId="0" applyFont="1" applyFill="1" applyBorder="1" applyAlignment="1">
      <alignment horizontal="left" vertical="center" wrapText="1"/>
    </xf>
    <xf numFmtId="0" fontId="11" fillId="6" borderId="5" xfId="0" applyFont="1" applyFill="1" applyBorder="1" applyAlignment="1">
      <alignment horizontal="left" vertical="center" wrapText="1"/>
    </xf>
    <xf numFmtId="0" fontId="11" fillId="6" borderId="6" xfId="0" applyFont="1" applyFill="1" applyBorder="1" applyAlignment="1">
      <alignment horizontal="left" vertical="center" wrapText="1"/>
    </xf>
    <xf numFmtId="0" fontId="11" fillId="6" borderId="2" xfId="0" applyFont="1" applyFill="1" applyBorder="1" applyAlignment="1">
      <alignment horizontal="left" vertical="center" wrapText="1"/>
    </xf>
  </cellXfs>
  <cellStyles count="3">
    <cellStyle name="Comma" xfId="1" builtinId="3"/>
    <cellStyle name="Normal" xfId="0" builtinId="0"/>
    <cellStyle name="Normal 4" xfId="2" xr:uid="{FB3203CC-BB84-F040-856F-B9C55EBE1D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7"/>
  <sheetViews>
    <sheetView tabSelected="1" zoomScale="60" zoomScaleNormal="60" workbookViewId="0">
      <pane ySplit="2" topLeftCell="A24" activePane="bottomLeft" state="frozen"/>
      <selection pane="bottomLeft" activeCell="D37" sqref="D37"/>
    </sheetView>
  </sheetViews>
  <sheetFormatPr defaultColWidth="10.875" defaultRowHeight="15.75" x14ac:dyDescent="0.25"/>
  <cols>
    <col min="1" max="1" width="28" style="35" customWidth="1"/>
    <col min="2" max="2" width="20" style="8" customWidth="1"/>
    <col min="3" max="5" width="20.875" style="8" customWidth="1"/>
    <col min="6" max="6" width="19.875" style="8" customWidth="1"/>
    <col min="7" max="7" width="32.375" style="8" customWidth="1"/>
    <col min="8" max="8" width="20" style="8" customWidth="1"/>
    <col min="9" max="9" width="46" style="8" customWidth="1"/>
    <col min="10" max="10" width="39.875" style="35" customWidth="1"/>
    <col min="11" max="11" width="21.625" style="35" customWidth="1"/>
    <col min="12" max="16384" width="10.875" style="8"/>
  </cols>
  <sheetData>
    <row r="1" spans="1:11" ht="54.75" customHeight="1" x14ac:dyDescent="0.25">
      <c r="A1" s="60" t="s">
        <v>105</v>
      </c>
      <c r="B1" s="60"/>
      <c r="C1" s="60"/>
      <c r="D1" s="60"/>
      <c r="E1" s="60"/>
      <c r="F1" s="60"/>
      <c r="G1" s="60"/>
      <c r="H1" s="60"/>
      <c r="I1" s="60"/>
    </row>
    <row r="2" spans="1:11" ht="60" x14ac:dyDescent="0.25">
      <c r="A2" s="1" t="s">
        <v>0</v>
      </c>
      <c r="B2" s="1" t="s">
        <v>1</v>
      </c>
      <c r="C2" s="19" t="s">
        <v>2</v>
      </c>
      <c r="D2" s="19" t="s">
        <v>3</v>
      </c>
      <c r="E2" s="19" t="s">
        <v>4</v>
      </c>
      <c r="F2" s="1" t="s">
        <v>5</v>
      </c>
      <c r="G2" s="19" t="s">
        <v>6</v>
      </c>
      <c r="H2" s="1" t="s">
        <v>7</v>
      </c>
      <c r="I2" s="1" t="s">
        <v>8</v>
      </c>
    </row>
    <row r="3" spans="1:11" x14ac:dyDescent="0.25">
      <c r="A3" s="30" t="s">
        <v>9</v>
      </c>
      <c r="B3" s="2"/>
      <c r="C3" s="2"/>
      <c r="D3" s="2"/>
      <c r="E3" s="2"/>
      <c r="F3" s="2"/>
      <c r="G3" s="2"/>
      <c r="H3" s="2"/>
      <c r="I3" s="2"/>
    </row>
    <row r="4" spans="1:11" x14ac:dyDescent="0.25">
      <c r="A4" s="65" t="s">
        <v>10</v>
      </c>
      <c r="B4" s="66"/>
      <c r="C4" s="66"/>
      <c r="D4" s="66"/>
      <c r="E4" s="66"/>
      <c r="F4" s="66"/>
      <c r="G4" s="66"/>
      <c r="H4" s="66"/>
      <c r="I4" s="67"/>
    </row>
    <row r="5" spans="1:11" s="9" customFormat="1" ht="150" x14ac:dyDescent="0.25">
      <c r="A5" s="31" t="s">
        <v>11</v>
      </c>
      <c r="B5" s="32">
        <v>4600000</v>
      </c>
      <c r="C5" s="33">
        <v>10100000</v>
      </c>
      <c r="D5" s="33">
        <v>10600000</v>
      </c>
      <c r="E5" s="33">
        <f t="shared" ref="E5:E10" si="0">SUM(C5:D5)</f>
        <v>20700000</v>
      </c>
      <c r="F5" s="11" t="s">
        <v>12</v>
      </c>
      <c r="G5" s="4" t="s">
        <v>13</v>
      </c>
      <c r="H5" s="29" t="s">
        <v>14</v>
      </c>
      <c r="I5" s="29" t="s">
        <v>73</v>
      </c>
      <c r="J5" s="36" t="s">
        <v>102</v>
      </c>
      <c r="K5" s="37"/>
    </row>
    <row r="6" spans="1:11" s="9" customFormat="1" ht="142.35" customHeight="1" x14ac:dyDescent="0.25">
      <c r="A6" s="10" t="s">
        <v>15</v>
      </c>
      <c r="B6" s="6">
        <v>1600000</v>
      </c>
      <c r="C6" s="7">
        <v>4000000</v>
      </c>
      <c r="D6" s="7">
        <v>4200000</v>
      </c>
      <c r="E6" s="7">
        <f t="shared" si="0"/>
        <v>8200000</v>
      </c>
      <c r="F6" s="11" t="s">
        <v>12</v>
      </c>
      <c r="G6" s="4" t="s">
        <v>16</v>
      </c>
      <c r="H6" s="4" t="s">
        <v>17</v>
      </c>
      <c r="I6" s="4" t="s">
        <v>18</v>
      </c>
      <c r="J6" s="37"/>
      <c r="K6" s="37"/>
    </row>
    <row r="7" spans="1:11" s="9" customFormat="1" ht="150" x14ac:dyDescent="0.25">
      <c r="A7" s="10" t="s">
        <v>19</v>
      </c>
      <c r="B7" s="6">
        <v>1000000</v>
      </c>
      <c r="C7" s="7">
        <v>3700000</v>
      </c>
      <c r="D7" s="7">
        <v>3700000</v>
      </c>
      <c r="E7" s="7">
        <f t="shared" si="0"/>
        <v>7400000</v>
      </c>
      <c r="F7" s="11" t="s">
        <v>12</v>
      </c>
      <c r="G7" s="4" t="s">
        <v>20</v>
      </c>
      <c r="H7" s="4" t="s">
        <v>21</v>
      </c>
      <c r="I7" s="25" t="s">
        <v>22</v>
      </c>
      <c r="J7" s="37" t="s">
        <v>82</v>
      </c>
      <c r="K7" s="37"/>
    </row>
    <row r="8" spans="1:11" s="9" customFormat="1" ht="240" x14ac:dyDescent="0.25">
      <c r="A8" s="10" t="s">
        <v>23</v>
      </c>
      <c r="B8" s="6">
        <v>4200000</v>
      </c>
      <c r="C8" s="7">
        <v>5800000</v>
      </c>
      <c r="D8" s="7">
        <v>6000000</v>
      </c>
      <c r="E8" s="7">
        <f t="shared" si="0"/>
        <v>11800000</v>
      </c>
      <c r="F8" s="11" t="s">
        <v>12</v>
      </c>
      <c r="G8" s="4" t="s">
        <v>24</v>
      </c>
      <c r="H8" s="4" t="s">
        <v>25</v>
      </c>
      <c r="I8" s="4" t="s">
        <v>26</v>
      </c>
      <c r="J8" s="39" t="s">
        <v>78</v>
      </c>
      <c r="K8" s="37"/>
    </row>
    <row r="9" spans="1:11" s="9" customFormat="1" ht="149.25" customHeight="1" x14ac:dyDescent="0.25">
      <c r="A9" s="31" t="s">
        <v>27</v>
      </c>
      <c r="B9" s="6">
        <v>5100000</v>
      </c>
      <c r="C9" s="33">
        <v>3100000</v>
      </c>
      <c r="D9" s="33">
        <v>3300000</v>
      </c>
      <c r="E9" s="7">
        <f t="shared" si="0"/>
        <v>6400000</v>
      </c>
      <c r="F9" s="11" t="s">
        <v>12</v>
      </c>
      <c r="G9" s="4" t="s">
        <v>28</v>
      </c>
      <c r="H9" s="4" t="s">
        <v>29</v>
      </c>
      <c r="I9" s="4" t="s">
        <v>30</v>
      </c>
      <c r="J9" s="36" t="s">
        <v>79</v>
      </c>
      <c r="K9" s="37"/>
    </row>
    <row r="10" spans="1:11" s="9" customFormat="1" ht="240" x14ac:dyDescent="0.25">
      <c r="A10" s="10"/>
      <c r="B10" s="6">
        <v>4000000</v>
      </c>
      <c r="C10" s="7">
        <v>15600000</v>
      </c>
      <c r="D10" s="7">
        <v>16000000</v>
      </c>
      <c r="E10" s="7">
        <f t="shared" si="0"/>
        <v>31600000</v>
      </c>
      <c r="F10" s="11" t="s">
        <v>12</v>
      </c>
      <c r="G10" s="4" t="s">
        <v>31</v>
      </c>
      <c r="H10" s="4" t="s">
        <v>32</v>
      </c>
      <c r="I10" s="4" t="s">
        <v>33</v>
      </c>
      <c r="J10" s="37" t="s">
        <v>70</v>
      </c>
      <c r="K10" s="37"/>
    </row>
    <row r="11" spans="1:11" customFormat="1" x14ac:dyDescent="0.25">
      <c r="A11" s="24" t="s">
        <v>34</v>
      </c>
      <c r="B11" s="21"/>
      <c r="C11" s="21"/>
      <c r="D11" s="21"/>
      <c r="E11" s="21"/>
      <c r="F11" s="21"/>
      <c r="G11" s="21"/>
      <c r="H11" s="21"/>
      <c r="I11" s="21"/>
      <c r="J11" s="38"/>
      <c r="K11" s="38"/>
    </row>
    <row r="12" spans="1:11" customFormat="1" ht="120" x14ac:dyDescent="0.25">
      <c r="A12" s="53" t="s">
        <v>83</v>
      </c>
      <c r="B12" s="54">
        <v>0</v>
      </c>
      <c r="C12" s="55">
        <v>1000000</v>
      </c>
      <c r="D12" s="55">
        <v>1000000</v>
      </c>
      <c r="E12" s="55">
        <f>SUM(C12:D12)</f>
        <v>2000000</v>
      </c>
      <c r="F12" s="45" t="s">
        <v>12</v>
      </c>
      <c r="G12" s="56" t="s">
        <v>92</v>
      </c>
      <c r="H12" s="52" t="s">
        <v>103</v>
      </c>
      <c r="I12" s="47" t="s">
        <v>101</v>
      </c>
      <c r="J12" s="46"/>
      <c r="K12" s="38"/>
    </row>
    <row r="13" spans="1:11" s="9" customFormat="1" ht="90" x14ac:dyDescent="0.25">
      <c r="A13" s="57" t="s">
        <v>74</v>
      </c>
      <c r="B13" s="54">
        <v>0</v>
      </c>
      <c r="C13" s="55">
        <v>1500000</v>
      </c>
      <c r="D13" s="55">
        <v>1400000</v>
      </c>
      <c r="E13" s="55">
        <f>SUM(C13:D13)</f>
        <v>2900000</v>
      </c>
      <c r="F13" s="42" t="s">
        <v>12</v>
      </c>
      <c r="G13" s="43" t="s">
        <v>75</v>
      </c>
      <c r="H13" s="43" t="s">
        <v>76</v>
      </c>
      <c r="I13" s="58" t="s">
        <v>77</v>
      </c>
      <c r="K13" s="37"/>
    </row>
    <row r="14" spans="1:11" s="9" customFormat="1" ht="195" x14ac:dyDescent="0.25">
      <c r="A14" s="31" t="s">
        <v>35</v>
      </c>
      <c r="B14" s="32">
        <v>0</v>
      </c>
      <c r="C14" s="33">
        <v>1300000</v>
      </c>
      <c r="D14" s="33">
        <v>3300000</v>
      </c>
      <c r="E14" s="33">
        <f t="shared" ref="E14:E22" si="1">SUM(C14:D14)</f>
        <v>4600000</v>
      </c>
      <c r="F14" s="34" t="s">
        <v>12</v>
      </c>
      <c r="G14" s="4" t="s">
        <v>36</v>
      </c>
      <c r="H14" s="29" t="s">
        <v>37</v>
      </c>
      <c r="I14" s="39" t="s">
        <v>80</v>
      </c>
      <c r="K14" s="37"/>
    </row>
    <row r="15" spans="1:11" s="9" customFormat="1" ht="285" x14ac:dyDescent="0.25">
      <c r="A15" s="31" t="s">
        <v>71</v>
      </c>
      <c r="B15" s="32">
        <v>0</v>
      </c>
      <c r="C15" s="33">
        <v>11700000</v>
      </c>
      <c r="D15" s="33">
        <v>12000000</v>
      </c>
      <c r="E15" s="33">
        <f t="shared" si="1"/>
        <v>23700000</v>
      </c>
      <c r="F15" s="11" t="s">
        <v>12</v>
      </c>
      <c r="G15" s="4" t="s">
        <v>38</v>
      </c>
      <c r="H15" s="29" t="s">
        <v>39</v>
      </c>
      <c r="I15" s="47" t="s">
        <v>100</v>
      </c>
      <c r="J15" s="39" t="s">
        <v>99</v>
      </c>
      <c r="K15" s="37"/>
    </row>
    <row r="16" spans="1:11" s="9" customFormat="1" ht="120" x14ac:dyDescent="0.25">
      <c r="A16" s="59" t="s">
        <v>81</v>
      </c>
      <c r="B16" s="54">
        <v>0</v>
      </c>
      <c r="C16" s="55">
        <v>1800000</v>
      </c>
      <c r="D16" s="55">
        <v>100000</v>
      </c>
      <c r="E16" s="55">
        <f>SUM(B16:D16)</f>
        <v>1900000</v>
      </c>
      <c r="F16" s="42" t="s">
        <v>12</v>
      </c>
      <c r="G16" s="43" t="s">
        <v>93</v>
      </c>
      <c r="H16" s="51" t="s">
        <v>94</v>
      </c>
      <c r="I16" s="47" t="s">
        <v>95</v>
      </c>
      <c r="J16" s="44"/>
      <c r="K16" s="37"/>
    </row>
    <row r="17" spans="1:11" s="9" customFormat="1" ht="225" x14ac:dyDescent="0.25">
      <c r="A17" s="22" t="s">
        <v>40</v>
      </c>
      <c r="B17" s="6">
        <v>0</v>
      </c>
      <c r="C17" s="7">
        <v>9600000</v>
      </c>
      <c r="D17" s="7">
        <v>9500000</v>
      </c>
      <c r="E17" s="7">
        <f t="shared" si="1"/>
        <v>19100000</v>
      </c>
      <c r="F17" s="11" t="s">
        <v>12</v>
      </c>
      <c r="G17" s="4" t="s">
        <v>41</v>
      </c>
      <c r="H17" s="4" t="s">
        <v>42</v>
      </c>
      <c r="I17" s="49" t="s">
        <v>84</v>
      </c>
      <c r="J17" s="37"/>
      <c r="K17" s="37"/>
    </row>
    <row r="18" spans="1:11" s="9" customFormat="1" ht="213" customHeight="1" x14ac:dyDescent="0.25">
      <c r="A18" s="10" t="s">
        <v>43</v>
      </c>
      <c r="B18" s="6">
        <v>7700000</v>
      </c>
      <c r="C18" s="7">
        <v>75000000</v>
      </c>
      <c r="D18" s="7">
        <v>0</v>
      </c>
      <c r="E18" s="7">
        <f t="shared" si="1"/>
        <v>75000000</v>
      </c>
      <c r="F18" s="11" t="s">
        <v>44</v>
      </c>
      <c r="G18" s="4" t="s">
        <v>41</v>
      </c>
      <c r="H18" s="4" t="s">
        <v>45</v>
      </c>
      <c r="I18" s="48" t="s">
        <v>85</v>
      </c>
      <c r="J18" s="37"/>
      <c r="K18" s="37"/>
    </row>
    <row r="19" spans="1:11" s="9" customFormat="1" ht="135" x14ac:dyDescent="0.25">
      <c r="A19" s="10" t="s">
        <v>46</v>
      </c>
      <c r="B19" s="6">
        <v>0</v>
      </c>
      <c r="C19" s="7">
        <v>0</v>
      </c>
      <c r="D19" s="7">
        <v>2000000</v>
      </c>
      <c r="E19" s="7">
        <f t="shared" si="1"/>
        <v>2000000</v>
      </c>
      <c r="F19" s="11" t="s">
        <v>12</v>
      </c>
      <c r="G19" s="4" t="s">
        <v>47</v>
      </c>
      <c r="H19" s="4" t="s">
        <v>48</v>
      </c>
      <c r="I19" s="47" t="s">
        <v>86</v>
      </c>
      <c r="J19" s="37"/>
      <c r="K19" s="37"/>
    </row>
    <row r="20" spans="1:11" s="9" customFormat="1" ht="150" x14ac:dyDescent="0.25">
      <c r="A20" s="22" t="s">
        <v>49</v>
      </c>
      <c r="B20" s="6">
        <v>0</v>
      </c>
      <c r="C20" s="7">
        <v>1000000</v>
      </c>
      <c r="D20" s="7">
        <v>1000000</v>
      </c>
      <c r="E20" s="7">
        <f t="shared" si="1"/>
        <v>2000000</v>
      </c>
      <c r="F20" s="11" t="s">
        <v>12</v>
      </c>
      <c r="G20" s="23" t="s">
        <v>50</v>
      </c>
      <c r="H20" s="4" t="s">
        <v>51</v>
      </c>
      <c r="I20" s="47" t="s">
        <v>87</v>
      </c>
      <c r="J20" s="37"/>
      <c r="K20" s="37"/>
    </row>
    <row r="21" spans="1:11" s="9" customFormat="1" ht="153" customHeight="1" x14ac:dyDescent="0.25">
      <c r="A21" s="31" t="s">
        <v>72</v>
      </c>
      <c r="B21" s="32">
        <v>0</v>
      </c>
      <c r="C21" s="33">
        <v>2000000</v>
      </c>
      <c r="D21" s="33">
        <v>2000000</v>
      </c>
      <c r="E21" s="33">
        <f t="shared" si="1"/>
        <v>4000000</v>
      </c>
      <c r="F21" s="11" t="s">
        <v>12</v>
      </c>
      <c r="G21" s="29" t="s">
        <v>98</v>
      </c>
      <c r="H21" s="41" t="s">
        <v>97</v>
      </c>
      <c r="I21" s="36" t="s">
        <v>96</v>
      </c>
      <c r="K21" s="37"/>
    </row>
    <row r="22" spans="1:11" s="9" customFormat="1" ht="75" x14ac:dyDescent="0.25">
      <c r="A22" s="10" t="s">
        <v>52</v>
      </c>
      <c r="B22" s="6">
        <v>2000000</v>
      </c>
      <c r="C22" s="7">
        <v>8900000</v>
      </c>
      <c r="D22" s="7">
        <v>9500000</v>
      </c>
      <c r="E22" s="7">
        <f t="shared" si="1"/>
        <v>18400000</v>
      </c>
      <c r="F22" s="11" t="s">
        <v>12</v>
      </c>
      <c r="G22" s="4" t="s">
        <v>53</v>
      </c>
      <c r="H22" s="4" t="s">
        <v>54</v>
      </c>
      <c r="I22" s="48"/>
      <c r="J22" s="37"/>
      <c r="K22" s="37"/>
    </row>
    <row r="23" spans="1:11" x14ac:dyDescent="0.25">
      <c r="A23" s="30" t="s">
        <v>55</v>
      </c>
      <c r="B23" s="2"/>
      <c r="C23" s="2"/>
      <c r="D23" s="2"/>
      <c r="E23" s="2"/>
      <c r="F23" s="2"/>
      <c r="G23" s="18"/>
      <c r="H23" s="2"/>
      <c r="I23" s="49" t="s">
        <v>88</v>
      </c>
    </row>
    <row r="24" spans="1:11" ht="150" x14ac:dyDescent="0.25">
      <c r="A24" s="22" t="s">
        <v>56</v>
      </c>
      <c r="B24" s="6">
        <v>0</v>
      </c>
      <c r="C24" s="7">
        <v>730000</v>
      </c>
      <c r="D24" s="7">
        <v>750000</v>
      </c>
      <c r="E24" s="7">
        <f>SUM(C24:D24)</f>
        <v>1480000</v>
      </c>
      <c r="F24" s="11" t="s">
        <v>12</v>
      </c>
      <c r="G24" s="4" t="s">
        <v>57</v>
      </c>
      <c r="H24" s="4" t="s">
        <v>58</v>
      </c>
      <c r="I24" s="48" t="s">
        <v>89</v>
      </c>
    </row>
    <row r="25" spans="1:11" ht="165" x14ac:dyDescent="0.25">
      <c r="A25" s="10" t="s">
        <v>59</v>
      </c>
      <c r="B25" s="6">
        <v>0</v>
      </c>
      <c r="C25" s="6">
        <f>500000</f>
        <v>500000</v>
      </c>
      <c r="D25" s="6">
        <f>500000</f>
        <v>500000</v>
      </c>
      <c r="E25" s="7">
        <f>SUM(C25:D25)</f>
        <v>1000000</v>
      </c>
      <c r="F25" s="11" t="s">
        <v>12</v>
      </c>
      <c r="G25" s="4" t="s">
        <v>60</v>
      </c>
      <c r="H25" s="4" t="s">
        <v>61</v>
      </c>
      <c r="I25" s="48" t="s">
        <v>90</v>
      </c>
    </row>
    <row r="26" spans="1:11" ht="24.75" customHeight="1" x14ac:dyDescent="0.25">
      <c r="A26" s="10" t="s">
        <v>62</v>
      </c>
      <c r="B26" s="6">
        <v>0</v>
      </c>
      <c r="C26" s="6">
        <v>750000</v>
      </c>
      <c r="D26" s="6">
        <v>750000</v>
      </c>
      <c r="E26" s="7">
        <f>SUM(C26:D26)</f>
        <v>1500000</v>
      </c>
      <c r="F26" s="11" t="s">
        <v>12</v>
      </c>
      <c r="G26" s="4" t="s">
        <v>63</v>
      </c>
      <c r="H26" s="4" t="s">
        <v>51</v>
      </c>
      <c r="I26" s="50" t="s">
        <v>91</v>
      </c>
    </row>
    <row r="27" spans="1:11" x14ac:dyDescent="0.25">
      <c r="A27" s="61" t="s">
        <v>64</v>
      </c>
      <c r="B27" s="61"/>
      <c r="C27" s="2"/>
      <c r="D27" s="2"/>
      <c r="E27" s="2"/>
      <c r="F27" s="2"/>
      <c r="G27" s="2"/>
      <c r="H27" s="2"/>
      <c r="I27" s="2"/>
    </row>
    <row r="28" spans="1:11" ht="33.75" customHeight="1" x14ac:dyDescent="0.25">
      <c r="A28" s="62" t="s">
        <v>65</v>
      </c>
      <c r="B28" s="63"/>
      <c r="C28" s="63"/>
      <c r="D28" s="63"/>
      <c r="E28" s="63"/>
      <c r="F28" s="63"/>
      <c r="G28" s="63"/>
      <c r="H28" s="63"/>
      <c r="I28" s="64"/>
    </row>
    <row r="29" spans="1:11" ht="33.75" customHeight="1" x14ac:dyDescent="0.25">
      <c r="A29" s="26" t="s">
        <v>66</v>
      </c>
      <c r="B29" s="27">
        <v>16100000</v>
      </c>
      <c r="C29" s="26"/>
      <c r="D29" s="26"/>
      <c r="E29" s="26"/>
      <c r="F29" s="26"/>
      <c r="G29" s="26"/>
      <c r="H29" s="26"/>
      <c r="I29" s="26"/>
    </row>
    <row r="31" spans="1:11" x14ac:dyDescent="0.25">
      <c r="A31" s="40" t="s">
        <v>67</v>
      </c>
      <c r="B31" s="5">
        <f>SUM(B5:B30)</f>
        <v>46300000</v>
      </c>
      <c r="C31" s="5">
        <f>SUM(C5:C30)</f>
        <v>158080000</v>
      </c>
      <c r="D31" s="5">
        <f>SUM(D5:D30)</f>
        <v>87600000</v>
      </c>
      <c r="E31" s="5"/>
      <c r="F31" s="5"/>
      <c r="G31" s="5"/>
      <c r="H31" s="3"/>
      <c r="I31" s="3"/>
    </row>
    <row r="32" spans="1:11" x14ac:dyDescent="0.25">
      <c r="A32" s="16" t="s">
        <v>68</v>
      </c>
      <c r="B32" s="12">
        <v>168700000</v>
      </c>
      <c r="C32" s="13">
        <v>83300000</v>
      </c>
      <c r="D32" s="13">
        <v>88600000</v>
      </c>
      <c r="E32" s="13">
        <f>SUM(B32:D32)</f>
        <v>340600000</v>
      </c>
      <c r="F32" s="17"/>
      <c r="G32" s="17"/>
      <c r="H32" s="17"/>
      <c r="I32" s="17"/>
    </row>
    <row r="33" spans="1:9" x14ac:dyDescent="0.25">
      <c r="A33" s="16" t="s">
        <v>69</v>
      </c>
      <c r="B33" s="14">
        <f>B32-B31</f>
        <v>122400000</v>
      </c>
      <c r="C33" s="15">
        <f>C32-C31</f>
        <v>-74780000</v>
      </c>
      <c r="D33" s="15">
        <f>D32-D31</f>
        <v>1000000</v>
      </c>
      <c r="E33" s="15">
        <f>SUM(B33:D33)</f>
        <v>48620000</v>
      </c>
      <c r="F33" s="17"/>
      <c r="G33" s="17"/>
      <c r="H33" s="17"/>
      <c r="I33" s="17"/>
    </row>
    <row r="36" spans="1:9" ht="78.75" x14ac:dyDescent="0.25">
      <c r="A36" s="35" t="s">
        <v>104</v>
      </c>
      <c r="B36" s="20"/>
    </row>
    <row r="37" spans="1:9" x14ac:dyDescent="0.25">
      <c r="C37" s="28"/>
    </row>
  </sheetData>
  <mergeCells count="4">
    <mergeCell ref="A1:I1"/>
    <mergeCell ref="A27:B27"/>
    <mergeCell ref="A28:I28"/>
    <mergeCell ref="A4:I4"/>
  </mergeCells>
  <phoneticPr fontId="7" type="noConversion"/>
  <pageMargins left="0.7" right="0.7" top="0.75" bottom="0.75" header="0.3" footer="0.3"/>
  <pageSetup scale="50" fitToHeight="4"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 defaultRowHeight="15.75" x14ac:dyDescent="0.25"/>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Permanent Housing</vt:lpstr>
      <vt:lpstr>Sheet2</vt:lpstr>
      <vt:lpstr>'Permanent Housing'!_ftnref1</vt:lpstr>
      <vt:lpstr>'Permanent Housing'!Print_Area</vt:lpstr>
      <vt:lpstr>'Permanent Housing'!Print_Titles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julie.leadbetter@me.com</dc:creator>
  <cp:keywords/>
  <dc:description/>
  <cp:lastModifiedBy>Marshall, Laura (CON)</cp:lastModifiedBy>
  <cp:revision/>
  <dcterms:created xsi:type="dcterms:W3CDTF">2021-04-05T02:24:39Z</dcterms:created>
  <dcterms:modified xsi:type="dcterms:W3CDTF">2021-05-04T19:11:00Z</dcterms:modified>
  <cp:category/>
  <cp:contentStatus/>
</cp:coreProperties>
</file>