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valerie wiggins\Desktop\Website Uploaded Requests\25-26\"/>
    </mc:Choice>
  </mc:AlternateContent>
  <xr:revisionPtr revIDLastSave="0" documentId="8_{D48747EF-9F83-49A7-B2EB-8B588B4AC0E1}" xr6:coauthVersionLast="47" xr6:coauthVersionMax="47" xr10:uidLastSave="{00000000-0000-0000-0000-000000000000}"/>
  <bookViews>
    <workbookView xWindow="31605" yWindow="1230" windowWidth="21600" windowHeight="12735" tabRatio="893" activeTab="6" xr2:uid="{00000000-000D-0000-FFFF-FFFF00000000}"/>
  </bookViews>
  <sheets>
    <sheet name="DPH 1 - Budget Summary" sheetId="1" r:id="rId1"/>
    <sheet name="DPH 2 - CRDC" sheetId="2" r:id="rId2"/>
    <sheet name="DPH 3 - Salaries&amp;Benefits" sheetId="3" r:id="rId3"/>
    <sheet name="DPH 4 - Operating Exp" sheetId="4" r:id="rId4"/>
    <sheet name="DPH 5 - CapitalExpenses" sheetId="5" r:id="rId5"/>
    <sheet name="DPH 6 - Indirect" sheetId="6" r:id="rId6"/>
    <sheet name="DPH 7- Bgt Jst (as instructed) " sheetId="7" r:id="rId7"/>
    <sheet name="DPH 8 - UOS&amp;UDC Allocations" sheetId="15" r:id="rId8"/>
    <sheet name="DROPDOWN BHS SERVICE TYPES" sheetId="9" r:id="rId9"/>
    <sheet name="DROPDOWN PAYMENT METHOD" sheetId="10" r:id="rId10"/>
    <sheet name="Provider List_Practitioner Type" sheetId="13" r:id="rId11"/>
    <sheet name="DROPDOWN FUND SOURCES" sheetId="8" r:id="rId12"/>
  </sheets>
  <definedNames>
    <definedName name="_xlnm._FilterDatabase" localSheetId="8" hidden="1">'DROPDOWN BHS SERVICE TYPES'!$A$1:$G$98</definedName>
    <definedName name="_xlnm._FilterDatabase" localSheetId="11" hidden="1">'DROPDOWN FUND SOURCES'!$A$1:$B$141</definedName>
    <definedName name="CONTRACTTYPE">'DROPDOWN PAYMENT METHOD'!$A$1:$A$3</definedName>
    <definedName name="DPHFNDSRC" localSheetId="7">#REF!</definedName>
    <definedName name="DPHFNDSRC">#REF!</definedName>
    <definedName name="F">#REF!</definedName>
    <definedName name="HELGA">#REF!</definedName>
    <definedName name="MHFUNDSRC">'DROPDOWN FUND SOURCES'!$A$2:$A$79</definedName>
    <definedName name="MHGRANTS" localSheetId="7">#REF!</definedName>
    <definedName name="MHGRANTS">#REF!</definedName>
    <definedName name="MHSA" localSheetId="7">#REF!</definedName>
    <definedName name="MHSA">#REF!</definedName>
    <definedName name="NEW">#REF!</definedName>
    <definedName name="NONDPHFNDSRC">#REF!</definedName>
    <definedName name="NONDPHFUNDSRC">'DROPDOWN FUND SOURCES'!$A$136:$A$141</definedName>
    <definedName name="OTHERDPHFUNDSRC">'DROPDOWN FUND SOURCES'!$A$116:$A$135</definedName>
    <definedName name="OTHERREVENUES" localSheetId="7">#REF!</definedName>
    <definedName name="OTHERREVENUES">#REF!</definedName>
    <definedName name="_xlnm.Print_Area" localSheetId="0">'DPH 1 - Budget Summary'!$A$1:$H$49</definedName>
    <definedName name="_xlnm.Print_Area" localSheetId="1">'DPH 2 - CRDC'!$A$1:$H$55</definedName>
    <definedName name="_xlnm.Print_Area" localSheetId="2">'DPH 3 - Salaries&amp;Benefits'!$A$1:$Q$44</definedName>
    <definedName name="_xlnm.Print_Area" localSheetId="3">'DPH 4 - Operating Exp'!$A$1:$K$36</definedName>
    <definedName name="_xlnm.Print_Area" localSheetId="4">'DPH 5 - CapitalExpenses'!$A$1:$F$29</definedName>
    <definedName name="_xlnm.Print_Area" localSheetId="5">'DPH 6 - Indirect'!$A$1:$E$49</definedName>
    <definedName name="_xlnm.Print_Area" localSheetId="6">'DPH 7- Bgt Jst (as instructed) '!$A$1:$F$152</definedName>
    <definedName name="_xlnm.Print_Area" localSheetId="7">'DPH 8 - UOS&amp;UDC Allocations'!$A$1:$K$57</definedName>
    <definedName name="PRIORYEAR" localSheetId="7">#REF!</definedName>
    <definedName name="PRIORYEAR">#REF!</definedName>
    <definedName name="SAFUNDSRC">'DROPDOWN FUND SOURCES'!$A$80:$A$115</definedName>
    <definedName name="SAGF" localSheetId="7">#REF!</definedName>
    <definedName name="SAGF">#REF!</definedName>
    <definedName name="SAGRANTS" localSheetId="7">#REF!</definedName>
    <definedName name="SAGRANTS">#REF!</definedName>
    <definedName name="SAWORKORDERS">#REF!</definedName>
    <definedName name="SGF">#REF!</definedName>
    <definedName name="SVCMODE" localSheetId="7">#REF!</definedName>
    <definedName name="SVCMODE">'DROPDOWN BHS SERVICE TYPES'!$A$2:$A$43</definedName>
    <definedName name="WORKORDERS">#REF!</definedName>
    <definedName name="Z_3D02CAA8_BDA8_46D2_BED8_2A1FDCF5AFB8_.wvu.FilterData" localSheetId="11" hidden="1">'DROPDOWN FUND SOURCES'!$A$1:$B$141</definedName>
    <definedName name="Z_3D02CAA8_BDA8_46D2_BED8_2A1FDCF5AFB8_.wvu.PrintArea" localSheetId="0" hidden="1">'DPH 1 - Budget Summary'!$A$1:$H$49</definedName>
    <definedName name="Z_3D02CAA8_BDA8_46D2_BED8_2A1FDCF5AFB8_.wvu.PrintArea" localSheetId="1" hidden="1">'DPH 2 - CRDC'!$A$1:$H$55</definedName>
    <definedName name="Z_3D02CAA8_BDA8_46D2_BED8_2A1FDCF5AFB8_.wvu.PrintArea" localSheetId="2" hidden="1">'DPH 3 - Salaries&amp;Benefits'!$A$1:$Q$44</definedName>
    <definedName name="Z_3D02CAA8_BDA8_46D2_BED8_2A1FDCF5AFB8_.wvu.PrintArea" localSheetId="3" hidden="1">'DPH 4 - Operating Exp'!$A$1:$K$36</definedName>
    <definedName name="Z_3D02CAA8_BDA8_46D2_BED8_2A1FDCF5AFB8_.wvu.PrintArea" localSheetId="4" hidden="1">'DPH 5 - CapitalExpenses'!$A$1:$F$29</definedName>
    <definedName name="Z_3D02CAA8_BDA8_46D2_BED8_2A1FDCF5AFB8_.wvu.PrintArea" localSheetId="5" hidden="1">'DPH 6 - Indirect'!$A$1:$E$49</definedName>
    <definedName name="Z_3D02CAA8_BDA8_46D2_BED8_2A1FDCF5AFB8_.wvu.PrintArea" localSheetId="6" hidden="1">'DPH 7- Bgt Jst (as instructed) '!$A$1:$F$152</definedName>
    <definedName name="Z_3D02CAA8_BDA8_46D2_BED8_2A1FDCF5AFB8_.wvu.Rows" localSheetId="1" hidden="1">'DPH 2 - CRDC'!$22:$22,'DPH 2 - CRDC'!$32:$32</definedName>
    <definedName name="Z_40CE9644_7252_4E65_A3A8_9EB3238D4523_.wvu.FilterData" localSheetId="11" hidden="1">'DROPDOWN FUND SOURCES'!$A$1:$B$141</definedName>
    <definedName name="Z_40CE9644_7252_4E65_A3A8_9EB3238D4523_.wvu.PrintArea" localSheetId="0" hidden="1">'DPH 1 - Budget Summary'!$A$1:$H$49</definedName>
    <definedName name="Z_40CE9644_7252_4E65_A3A8_9EB3238D4523_.wvu.PrintArea" localSheetId="1" hidden="1">'DPH 2 - CRDC'!$A$1:$H$55</definedName>
    <definedName name="Z_40CE9644_7252_4E65_A3A8_9EB3238D4523_.wvu.PrintArea" localSheetId="2" hidden="1">'DPH 3 - Salaries&amp;Benefits'!$A$1:$Q$44</definedName>
    <definedName name="Z_40CE9644_7252_4E65_A3A8_9EB3238D4523_.wvu.PrintArea" localSheetId="3" hidden="1">'DPH 4 - Operating Exp'!$A$1:$K$36</definedName>
    <definedName name="Z_40CE9644_7252_4E65_A3A8_9EB3238D4523_.wvu.PrintArea" localSheetId="4" hidden="1">'DPH 5 - CapitalExpenses'!$A$1:$F$29</definedName>
    <definedName name="Z_40CE9644_7252_4E65_A3A8_9EB3238D4523_.wvu.PrintArea" localSheetId="5" hidden="1">'DPH 6 - Indirect'!$A$1:$E$49</definedName>
    <definedName name="Z_40CE9644_7252_4E65_A3A8_9EB3238D4523_.wvu.PrintArea" localSheetId="6" hidden="1">'DPH 7- Bgt Jst (as instructed) '!$A$1:$F$152</definedName>
    <definedName name="Z_40CE9644_7252_4E65_A3A8_9EB3238D4523_.wvu.Rows" localSheetId="1" hidden="1">'DPH 2 - CRDC'!$22:$22,'DPH 2 - CRDC'!$32:$32</definedName>
  </definedNames>
  <calcPr calcId="191028"/>
  <customWorkbookViews>
    <customWorkbookView name="KELLAND CHAN - Personal View" guid="{40CE9644-7252-4E65-A3A8-9EB3238D4523}" mergeInterval="0" personalView="1" maximized="1" yWindow="-8" windowWidth="1936" windowHeight="1176" tabRatio="893" activeSheetId="9"/>
    <customWorkbookView name="CLIFFORD GEE - Personal View" guid="{3D02CAA8-BDA8-46D2-BED8-2A1FDCF5AFB8}" mergeInterval="0" personalView="1" maximized="1" yWindow="-8" windowWidth="1936" windowHeight="1176" tabRatio="893"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D9" i="2"/>
  <c r="C54" i="2" l="1"/>
  <c r="E21" i="15" l="1"/>
  <c r="D21" i="15"/>
  <c r="C20" i="15"/>
  <c r="E19" i="15"/>
  <c r="D19" i="15"/>
  <c r="C18" i="15"/>
  <c r="E17" i="15"/>
  <c r="D17" i="15"/>
  <c r="C16" i="15"/>
  <c r="E15" i="15"/>
  <c r="D15" i="15"/>
  <c r="C14" i="15"/>
  <c r="E13" i="15"/>
  <c r="D13" i="15"/>
  <c r="C12" i="15"/>
  <c r="C10" i="15"/>
  <c r="J2" i="15"/>
  <c r="E2" i="15"/>
  <c r="F149" i="7"/>
  <c r="F148" i="7"/>
  <c r="F136" i="7"/>
  <c r="F126" i="7"/>
  <c r="M124" i="7"/>
  <c r="F119" i="7"/>
  <c r="M115" i="7"/>
  <c r="F110" i="7"/>
  <c r="F128" i="7" s="1"/>
  <c r="M108" i="7"/>
  <c r="M107" i="7"/>
  <c r="F101" i="7"/>
  <c r="M96" i="7"/>
  <c r="F91" i="7"/>
  <c r="M86" i="7"/>
  <c r="F81" i="7"/>
  <c r="M76" i="7"/>
  <c r="E64" i="7"/>
  <c r="F66" i="7" s="1"/>
  <c r="C51" i="7"/>
  <c r="D49" i="7"/>
  <c r="F49" i="7" s="1"/>
  <c r="F42" i="7"/>
  <c r="D42" i="7"/>
  <c r="E42" i="7" s="1"/>
  <c r="D35" i="7"/>
  <c r="F35" i="7" s="1"/>
  <c r="E28" i="7"/>
  <c r="D28" i="7"/>
  <c r="F28" i="7" s="1"/>
  <c r="D21" i="7"/>
  <c r="F21" i="7" s="1"/>
  <c r="M14" i="7"/>
  <c r="K14" i="7"/>
  <c r="L14" i="7" s="1"/>
  <c r="F14" i="7"/>
  <c r="F51" i="7" s="1"/>
  <c r="F68" i="7" s="1"/>
  <c r="F138" i="7" s="1"/>
  <c r="F152" i="7" s="1"/>
  <c r="E14" i="7"/>
  <c r="D14" i="7"/>
  <c r="E47" i="6"/>
  <c r="D26" i="6"/>
  <c r="E25" i="6"/>
  <c r="E27" i="6" s="1"/>
  <c r="E49" i="6" s="1"/>
  <c r="D25" i="6"/>
  <c r="E4" i="6"/>
  <c r="E3" i="6"/>
  <c r="B3" i="6"/>
  <c r="B2" i="6"/>
  <c r="F26" i="5"/>
  <c r="F15" i="5"/>
  <c r="F16" i="5" s="1"/>
  <c r="F28" i="5" s="1"/>
  <c r="F14" i="5"/>
  <c r="F13" i="5"/>
  <c r="F12" i="5"/>
  <c r="F11" i="5"/>
  <c r="F10" i="5"/>
  <c r="F9" i="5"/>
  <c r="F8" i="5"/>
  <c r="F5" i="5"/>
  <c r="F4" i="5"/>
  <c r="K34" i="4"/>
  <c r="J34" i="4"/>
  <c r="I34" i="4"/>
  <c r="H34" i="4"/>
  <c r="G34" i="4"/>
  <c r="F34" i="4"/>
  <c r="E33" i="4"/>
  <c r="E32" i="4"/>
  <c r="E31" i="4"/>
  <c r="E34" i="4" s="1"/>
  <c r="K30" i="4"/>
  <c r="J30" i="4"/>
  <c r="I30" i="4"/>
  <c r="H30" i="4"/>
  <c r="G30" i="4"/>
  <c r="F30" i="4"/>
  <c r="E30" i="4"/>
  <c r="E29" i="4"/>
  <c r="E28" i="4"/>
  <c r="K27" i="4"/>
  <c r="J27" i="4"/>
  <c r="I27" i="4"/>
  <c r="H27" i="4"/>
  <c r="G27" i="4"/>
  <c r="F27" i="4"/>
  <c r="E26" i="4"/>
  <c r="E25" i="4"/>
  <c r="E24" i="4"/>
  <c r="E27" i="4" s="1"/>
  <c r="K23" i="4"/>
  <c r="J23" i="4"/>
  <c r="I23" i="4"/>
  <c r="H23" i="4"/>
  <c r="G23" i="4"/>
  <c r="F23" i="4"/>
  <c r="E22" i="4"/>
  <c r="E21" i="4"/>
  <c r="E20" i="4"/>
  <c r="E19" i="4"/>
  <c r="E18" i="4"/>
  <c r="E23" i="4" s="1"/>
  <c r="K17" i="4"/>
  <c r="K36" i="4" s="1"/>
  <c r="J17" i="4"/>
  <c r="J36" i="4" s="1"/>
  <c r="I17" i="4"/>
  <c r="I36" i="4" s="1"/>
  <c r="H17" i="4"/>
  <c r="H36" i="4" s="1"/>
  <c r="E13" i="2" s="1"/>
  <c r="G17" i="4"/>
  <c r="F17" i="4"/>
  <c r="F36" i="4" s="1"/>
  <c r="C13" i="2" s="1"/>
  <c r="H13" i="2" s="1"/>
  <c r="B15" i="1" s="1"/>
  <c r="H15" i="1" s="1"/>
  <c r="E17" i="4"/>
  <c r="E16" i="4"/>
  <c r="E15" i="4"/>
  <c r="E14" i="4"/>
  <c r="E13" i="4"/>
  <c r="K12" i="4"/>
  <c r="J12" i="4"/>
  <c r="I12" i="4"/>
  <c r="H12" i="4"/>
  <c r="G12" i="4"/>
  <c r="G36" i="4" s="1"/>
  <c r="D13" i="2" s="1"/>
  <c r="F12" i="4"/>
  <c r="E11" i="4"/>
  <c r="E10" i="4"/>
  <c r="E12" i="4" s="1"/>
  <c r="E9" i="4"/>
  <c r="E6" i="4"/>
  <c r="E5" i="4"/>
  <c r="B3" i="4"/>
  <c r="P42" i="3"/>
  <c r="N42" i="3"/>
  <c r="L42" i="3"/>
  <c r="J42" i="3"/>
  <c r="H42" i="3"/>
  <c r="F42" i="3"/>
  <c r="E42" i="3"/>
  <c r="D42" i="3"/>
  <c r="Q40" i="3"/>
  <c r="Q44" i="3" s="1"/>
  <c r="P40" i="3"/>
  <c r="O40" i="3"/>
  <c r="O44" i="3" s="1"/>
  <c r="N40" i="3"/>
  <c r="M40" i="3"/>
  <c r="M44" i="3" s="1"/>
  <c r="L40" i="3"/>
  <c r="K40" i="3"/>
  <c r="K44" i="3" s="1"/>
  <c r="E12" i="2" s="1"/>
  <c r="E15" i="2" s="1"/>
  <c r="J40" i="3"/>
  <c r="I40" i="3"/>
  <c r="I44" i="3" s="1"/>
  <c r="D12" i="2" s="1"/>
  <c r="D15" i="2" s="1"/>
  <c r="D18" i="2" s="1"/>
  <c r="H40" i="3"/>
  <c r="G40" i="3"/>
  <c r="G44" i="3" s="1"/>
  <c r="C12" i="2" s="1"/>
  <c r="F40" i="3"/>
  <c r="E40" i="3"/>
  <c r="B12" i="1" s="1"/>
  <c r="H12" i="1" s="1"/>
  <c r="E39" i="3"/>
  <c r="D39" i="3"/>
  <c r="E38" i="3"/>
  <c r="D38" i="3"/>
  <c r="E37" i="3"/>
  <c r="D37" i="3"/>
  <c r="E36" i="3"/>
  <c r="D36" i="3"/>
  <c r="E35" i="3"/>
  <c r="D35" i="3"/>
  <c r="E34" i="3"/>
  <c r="D34" i="3"/>
  <c r="E33" i="3"/>
  <c r="D33" i="3"/>
  <c r="E32" i="3"/>
  <c r="D32" i="3"/>
  <c r="E31" i="3"/>
  <c r="D31" i="3"/>
  <c r="E30" i="3"/>
  <c r="D30" i="3"/>
  <c r="E29" i="3"/>
  <c r="D29" i="3"/>
  <c r="E28" i="3"/>
  <c r="D28" i="3"/>
  <c r="E27" i="3"/>
  <c r="D27" i="3"/>
  <c r="E26" i="3"/>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D40" i="3" s="1"/>
  <c r="E6" i="3"/>
  <c r="E5" i="3"/>
  <c r="B5" i="3"/>
  <c r="B5" i="4" s="1"/>
  <c r="B4" i="3"/>
  <c r="B4" i="4" s="1"/>
  <c r="B3" i="3"/>
  <c r="G54" i="2"/>
  <c r="F54" i="2"/>
  <c r="E54" i="2"/>
  <c r="D54" i="2"/>
  <c r="G53" i="2"/>
  <c r="G60" i="2" s="1"/>
  <c r="F53" i="2"/>
  <c r="F60" i="2" s="1"/>
  <c r="E53" i="2"/>
  <c r="E60" i="2" s="1"/>
  <c r="D53" i="2"/>
  <c r="D60" i="2" s="1"/>
  <c r="C53" i="2"/>
  <c r="C60" i="2" s="1"/>
  <c r="G52" i="2"/>
  <c r="F52" i="2"/>
  <c r="E52" i="2"/>
  <c r="D52" i="2"/>
  <c r="C52" i="2"/>
  <c r="G43" i="2"/>
  <c r="F43" i="2"/>
  <c r="E43" i="2"/>
  <c r="D43" i="2"/>
  <c r="C43" i="2"/>
  <c r="H42" i="2"/>
  <c r="G38" i="2"/>
  <c r="F38" i="2"/>
  <c r="E38" i="2"/>
  <c r="D38" i="2"/>
  <c r="C38" i="2"/>
  <c r="C39" i="2" s="1"/>
  <c r="H37" i="2"/>
  <c r="H36" i="2"/>
  <c r="G34" i="2"/>
  <c r="F34" i="2"/>
  <c r="E34" i="2"/>
  <c r="D34" i="2"/>
  <c r="C34" i="2"/>
  <c r="H33" i="2"/>
  <c r="I32" i="2"/>
  <c r="H32" i="2"/>
  <c r="B32" i="2"/>
  <c r="H31" i="2"/>
  <c r="H30" i="2"/>
  <c r="H29" i="2"/>
  <c r="G27" i="2"/>
  <c r="F27" i="2"/>
  <c r="E27" i="2"/>
  <c r="D27" i="2"/>
  <c r="C27" i="2"/>
  <c r="H26" i="2"/>
  <c r="H25" i="2"/>
  <c r="H24" i="2"/>
  <c r="H23" i="2"/>
  <c r="H22" i="2"/>
  <c r="H21" i="2"/>
  <c r="H20" i="2"/>
  <c r="H16" i="2"/>
  <c r="G15" i="2"/>
  <c r="G17" i="2" s="1"/>
  <c r="F15" i="2"/>
  <c r="F18" i="2" s="1"/>
  <c r="H14" i="2"/>
  <c r="B16" i="1" s="1"/>
  <c r="H16" i="1" s="1"/>
  <c r="G9" i="2"/>
  <c r="F9" i="2"/>
  <c r="E9" i="2"/>
  <c r="H4" i="2"/>
  <c r="J3" i="15" s="1"/>
  <c r="B4" i="2"/>
  <c r="H2" i="2"/>
  <c r="C8" i="15" s="1"/>
  <c r="G47" i="1"/>
  <c r="F47" i="1"/>
  <c r="E47" i="1"/>
  <c r="D47" i="1"/>
  <c r="C47" i="1"/>
  <c r="B47" i="1"/>
  <c r="H46" i="1"/>
  <c r="H45" i="1"/>
  <c r="G42" i="1"/>
  <c r="F42" i="1"/>
  <c r="E42" i="1"/>
  <c r="D42" i="1"/>
  <c r="C42" i="1"/>
  <c r="B42" i="1"/>
  <c r="H41" i="1"/>
  <c r="H40" i="1"/>
  <c r="H39" i="1"/>
  <c r="G37" i="1"/>
  <c r="G43" i="1" s="1"/>
  <c r="F37" i="1"/>
  <c r="E37" i="1"/>
  <c r="D37" i="1"/>
  <c r="D43" i="1" s="1"/>
  <c r="D48" i="1" s="1"/>
  <c r="C37" i="1"/>
  <c r="B37" i="1"/>
  <c r="H36" i="1"/>
  <c r="H35" i="1"/>
  <c r="H34" i="1"/>
  <c r="H33" i="1"/>
  <c r="H32" i="1"/>
  <c r="H31" i="1"/>
  <c r="G29" i="1"/>
  <c r="F29" i="1"/>
  <c r="E29" i="1"/>
  <c r="D29" i="1"/>
  <c r="C29" i="1"/>
  <c r="B29" i="1"/>
  <c r="H28" i="1"/>
  <c r="H27" i="1"/>
  <c r="H26" i="1"/>
  <c r="H25" i="1"/>
  <c r="H24" i="1"/>
  <c r="H23" i="1"/>
  <c r="H18" i="1"/>
  <c r="E51" i="6" s="1"/>
  <c r="C17" i="1"/>
  <c r="C19" i="1" s="1"/>
  <c r="G14" i="1"/>
  <c r="G17" i="1" s="1"/>
  <c r="F14" i="1"/>
  <c r="F17" i="1" s="1"/>
  <c r="E14" i="1"/>
  <c r="E17" i="1" s="1"/>
  <c r="D14" i="1"/>
  <c r="D17" i="1" s="1"/>
  <c r="C14" i="1"/>
  <c r="B13" i="1"/>
  <c r="E44" i="3" l="1"/>
  <c r="C44" i="2"/>
  <c r="C15" i="2"/>
  <c r="E36" i="4"/>
  <c r="E21" i="7"/>
  <c r="C20" i="1"/>
  <c r="E35" i="7"/>
  <c r="E39" i="2"/>
  <c r="E44" i="2" s="1"/>
  <c r="H42" i="1"/>
  <c r="H37" i="1"/>
  <c r="H34" i="2"/>
  <c r="C43" i="1"/>
  <c r="C48" i="1" s="1"/>
  <c r="B14" i="1"/>
  <c r="H14" i="1" s="1"/>
  <c r="E43" i="1"/>
  <c r="E48" i="1" s="1"/>
  <c r="E49" i="7"/>
  <c r="H29" i="1"/>
  <c r="F43" i="1"/>
  <c r="F48" i="1" s="1"/>
  <c r="H47" i="1"/>
  <c r="G48" i="1"/>
  <c r="D39" i="2"/>
  <c r="D44" i="2" s="1"/>
  <c r="G18" i="2"/>
  <c r="H27" i="2"/>
  <c r="H43" i="2"/>
  <c r="F39" i="2"/>
  <c r="F44" i="2" s="1"/>
  <c r="F59" i="2" s="1"/>
  <c r="G39" i="2"/>
  <c r="G44" i="2" s="1"/>
  <c r="C18" i="2"/>
  <c r="H15" i="2"/>
  <c r="H17" i="2" s="1"/>
  <c r="C17" i="2"/>
  <c r="E18" i="2"/>
  <c r="E59" i="2" s="1"/>
  <c r="E17" i="2"/>
  <c r="D59" i="2"/>
  <c r="D17" i="2"/>
  <c r="H38" i="2"/>
  <c r="H12" i="2"/>
  <c r="F17" i="2"/>
  <c r="E20" i="1"/>
  <c r="E51" i="1" s="1"/>
  <c r="E19" i="1"/>
  <c r="G20" i="1"/>
  <c r="G51" i="1" s="1"/>
  <c r="G19" i="1"/>
  <c r="F20" i="1"/>
  <c r="F51" i="1" s="1"/>
  <c r="F19" i="1"/>
  <c r="C51" i="1"/>
  <c r="D20" i="1"/>
  <c r="D51" i="1" s="1"/>
  <c r="D19" i="1"/>
  <c r="B43" i="1"/>
  <c r="B48" i="1" s="1"/>
  <c r="E3" i="3"/>
  <c r="E3" i="4" s="1"/>
  <c r="H13" i="1"/>
  <c r="H21" i="1" s="1"/>
  <c r="B17" i="1" l="1"/>
  <c r="B20" i="1" s="1"/>
  <c r="G59" i="2"/>
  <c r="H43" i="1"/>
  <c r="H48" i="1" s="1"/>
  <c r="H39" i="2"/>
  <c r="H44" i="2" s="1"/>
  <c r="H18" i="2"/>
  <c r="C59" i="2"/>
  <c r="H17" i="1"/>
  <c r="H19" i="1" s="1"/>
  <c r="B19" i="1"/>
  <c r="H59" i="2" l="1"/>
  <c r="C9" i="15"/>
  <c r="A60" i="15" s="1"/>
  <c r="B51" i="1"/>
  <c r="H20" i="1"/>
  <c r="D3" i="15" l="1"/>
  <c r="H51" i="1"/>
</calcChain>
</file>

<file path=xl/sharedStrings.xml><?xml version="1.0" encoding="utf-8"?>
<sst xmlns="http://schemas.openxmlformats.org/spreadsheetml/2006/main" count="1598" uniqueCount="838">
  <si>
    <t>Appendix B - DPH 1: Department of Public Health Contract Budget Summary</t>
  </si>
  <si>
    <t>Version Update FY25-26</t>
  </si>
  <si>
    <t>DHCS Legal Entity Number</t>
  </si>
  <si>
    <t>Appendix B, Page 1</t>
  </si>
  <si>
    <t>Legal Entity Name/Contractor Name</t>
  </si>
  <si>
    <t>Fiscal Year</t>
  </si>
  <si>
    <t>2025-2026</t>
  </si>
  <si>
    <t>Note:  Fiscal Year format should be "2019-2020"</t>
  </si>
  <si>
    <t>Contract ID Number</t>
  </si>
  <si>
    <t>Funding Notification Date</t>
  </si>
  <si>
    <t xml:space="preserve"> Appendix Number</t>
  </si>
  <si>
    <t>B-1</t>
  </si>
  <si>
    <t>B-#</t>
  </si>
  <si>
    <t>Provider Number</t>
  </si>
  <si>
    <t>Program Name</t>
  </si>
  <si>
    <t>Note: If applicable (Avatar use), if no Program Name use Appendix name</t>
  </si>
  <si>
    <t>Program Code RU OR EPIC Bill Area</t>
  </si>
  <si>
    <t>Note: If applicable (Avatar use), if no Program Code, enter "NA"</t>
  </si>
  <si>
    <t>Funding Term</t>
  </si>
  <si>
    <t>Funding Term mm/dd/yy-mm/dd/yy</t>
  </si>
  <si>
    <t>FUNDING USES</t>
  </si>
  <si>
    <t>TOTAL</t>
  </si>
  <si>
    <t>Salaries</t>
  </si>
  <si>
    <t>Employee Benefits</t>
  </si>
  <si>
    <t>Subtotal Salaries &amp; Employee Benefits</t>
  </si>
  <si>
    <t>Operating Expenses</t>
  </si>
  <si>
    <t>Capital Expenses</t>
  </si>
  <si>
    <t>Subtotal Direct Expenses</t>
  </si>
  <si>
    <t>Indirect Expenses</t>
  </si>
  <si>
    <t>Indirect %</t>
  </si>
  <si>
    <t>TOTAL FUNDING USES</t>
  </si>
  <si>
    <t>Employee Benefits Rate</t>
  </si>
  <si>
    <t>Note: If you get a 'DIV/0' error here, check Employee Fringe Benefits on DPH 6 - Indirect page</t>
  </si>
  <si>
    <t>BHS MENTAL HEALTH FUNDING SOURCES</t>
  </si>
  <si>
    <t>TOTAL BHS MENTAL HEALTH FUNDING SOURCES</t>
  </si>
  <si>
    <t>BHS SUD FUNDING SOURCES</t>
  </si>
  <si>
    <t>TOTAL BHS SUD FUNDING SOURCES</t>
  </si>
  <si>
    <t>OTHER DPH FUNDING SOURCES</t>
  </si>
  <si>
    <t>TOTAL OTHER DPH FUNDING SOURCES</t>
  </si>
  <si>
    <t>TOTAL DPH FUNDING SOURCES</t>
  </si>
  <si>
    <t>NON-DPH FUNDING SOURCES</t>
  </si>
  <si>
    <t>TOTAL NON-DPH FUNDING SOURCES</t>
  </si>
  <si>
    <t>TOTAL FUNDING SOURCES (DPH AND NON-DPH)</t>
  </si>
  <si>
    <t>Right Hand - Footer should be dedicated to the Agreement date.</t>
  </si>
  <si>
    <t>Prepared By</t>
  </si>
  <si>
    <t>Phone Number</t>
  </si>
  <si>
    <r>
      <rPr>
        <b/>
        <sz val="11"/>
        <rFont val="Arial"/>
        <family val="2"/>
      </rPr>
      <t>CHECK</t>
    </r>
    <r>
      <rPr>
        <sz val="11"/>
        <rFont val="Arial"/>
        <family val="2"/>
      </rPr>
      <t>: FUNDING USES = FUNDING SOURCES</t>
    </r>
  </si>
  <si>
    <t>(Should always be 0)</t>
  </si>
  <si>
    <t>Appendix B - DPH 2: Department of Public Heath Cost Reporting/Data Collection (CRDC)</t>
  </si>
  <si>
    <t>Appendix Number</t>
  </si>
  <si>
    <t>Provider Name</t>
  </si>
  <si>
    <t>Page Number</t>
  </si>
  <si>
    <r>
      <t xml:space="preserve">Program Code (RU) </t>
    </r>
    <r>
      <rPr>
        <b/>
        <sz val="11"/>
        <color rgb="FFFF0000"/>
        <rFont val="Arial"/>
        <family val="2"/>
      </rPr>
      <t>OR</t>
    </r>
    <r>
      <rPr>
        <sz val="11"/>
        <rFont val="Arial"/>
        <family val="2"/>
      </rPr>
      <t xml:space="preserve"> EPIC Bill Area </t>
    </r>
  </si>
  <si>
    <t xml:space="preserve">Note: Each program should get own budget tab (B-1, B-2, etc). </t>
  </si>
  <si>
    <t>Mode (MH) or Modality (SUD)</t>
  </si>
  <si>
    <t>Service Description</t>
  </si>
  <si>
    <t>Note: CRDC total should tie to its column in the Budget Summary</t>
  </si>
  <si>
    <r>
      <rPr>
        <b/>
        <sz val="11"/>
        <rFont val="Arial"/>
        <family val="2"/>
      </rPr>
      <t>Funding Term</t>
    </r>
    <r>
      <rPr>
        <sz val="11"/>
        <rFont val="Arial"/>
        <family val="2"/>
      </rPr>
      <t xml:space="preserve"> (mm/dd/yy-mm/dd/yy):</t>
    </r>
  </si>
  <si>
    <t>Salaries &amp; Employee Benefits</t>
  </si>
  <si>
    <t>Dept-Auth-Proj-Activity</t>
  </si>
  <si>
    <t>Note:  Please enter Funding Sources in the same order as on DPH 1: Budget Summary</t>
  </si>
  <si>
    <t>BHS UNITS OF SERVICE AND UNIT COST</t>
  </si>
  <si>
    <t>Number of Beds Purchased</t>
  </si>
  <si>
    <t>Note: This is for Residential programs only</t>
  </si>
  <si>
    <t>SUD Only - Number of Outpatient Group Counseling Sessions</t>
  </si>
  <si>
    <t>SUD Only - Licensed Capacity for Narcotic Treatment Programs</t>
  </si>
  <si>
    <t>Payment Method</t>
  </si>
  <si>
    <t>Unduplicated Clients (UDC)</t>
  </si>
  <si>
    <t xml:space="preserve">DPH Units of Service </t>
  </si>
  <si>
    <t xml:space="preserve">Note: For Outpatient Blended Rate payment methods, enter the UOS from the Blended Rate Template. For all other payment methods (CR, FFS), agencies continue to enter whole number only. </t>
  </si>
  <si>
    <t>Unit Type</t>
  </si>
  <si>
    <t>Cost Per Unit - DPH Rate (DPH FUNDING SOURCES Only)</t>
  </si>
  <si>
    <t>Total UDC</t>
  </si>
  <si>
    <r>
      <rPr>
        <sz val="11"/>
        <color rgb="FFFF0000"/>
        <rFont val="Arial"/>
        <family val="2"/>
      </rPr>
      <t>Note: For Outpatient Blended Rate payment method, enter the Rate from the Blended Rate Template.</t>
    </r>
    <r>
      <rPr>
        <sz val="11"/>
        <color rgb="FF0000FF"/>
        <rFont val="Arial"/>
        <family val="2"/>
      </rPr>
      <t xml:space="preserve"> </t>
    </r>
  </si>
  <si>
    <t>Cost Per Unit - Contract Rate (DPH &amp; Non-DPH FUNDING SOURCES)</t>
  </si>
  <si>
    <r>
      <rPr>
        <b/>
        <sz val="11"/>
        <rFont val="Arial"/>
        <family val="2"/>
      </rPr>
      <t>CHECK</t>
    </r>
    <r>
      <rPr>
        <sz val="11"/>
        <rFont val="Arial"/>
        <family val="2"/>
      </rPr>
      <t>: FUNDING USES = FUNDING SOURCES (Should always be ZERO)</t>
    </r>
  </si>
  <si>
    <r>
      <t xml:space="preserve">FORMULA: </t>
    </r>
    <r>
      <rPr>
        <sz val="11"/>
        <rFont val="Arial"/>
        <family val="2"/>
      </rPr>
      <t>DPH UNITS</t>
    </r>
  </si>
  <si>
    <t>Appendix B - DPH 3: Salaries &amp; Employee Benefits Detail</t>
  </si>
  <si>
    <t>Program Code</t>
  </si>
  <si>
    <r>
      <t xml:space="preserve">Position Title
</t>
    </r>
    <r>
      <rPr>
        <b/>
        <sz val="11"/>
        <color rgb="FFFF0000"/>
        <rFont val="Arial"/>
        <family val="2"/>
      </rPr>
      <t>(List all staffing including intern/trainee staff who are not part of budget but contributing to units of service)</t>
    </r>
  </si>
  <si>
    <r>
      <t xml:space="preserve">Practioner Type 
</t>
    </r>
    <r>
      <rPr>
        <b/>
        <sz val="10"/>
        <color rgb="FFFF0000"/>
        <rFont val="Arial"/>
        <family val="2"/>
      </rPr>
      <t>(Select Non Billing provider if the position is not expected to bill this period)</t>
    </r>
  </si>
  <si>
    <t>For OPBR (Mode15, ODS-91) programs, put all funding sources that are eligible for OPBR into ONE column (F+G). For any OPBR programs where the funding source is NOT eligible for blended rate (ie grants, or funding source specified by SOC) put into separate column. For non OPBR programs, each funding source (including those also funding OPBR programs) needs its own column.</t>
  </si>
  <si>
    <t>(mm/dd/yy-mm/dd/yy):</t>
  </si>
  <si>
    <t>Position Title</t>
  </si>
  <si>
    <t>Pracitioner Type (Select from Drop Down)</t>
  </si>
  <si>
    <t>FTE</t>
  </si>
  <si>
    <t>Totals:</t>
  </si>
  <si>
    <t>Employee Benefits:</t>
  </si>
  <si>
    <t xml:space="preserve">TOTAL SALARIES &amp; BENEFITS </t>
  </si>
  <si>
    <t>Appendix B - DPH 4: Operating Expenses Detail</t>
  </si>
  <si>
    <t>Expense Categories &amp; Line Items</t>
  </si>
  <si>
    <t>For OPBR (Mode15, ODS-91) programs, put all funding sources that are eligible for OPBR into ONE column (F+G). For any OPBR programs where the funding source is NOT eligible for blended rate (ie grants, or funding source specified by SOC) put into separate column. For none OPBR programs, each funding source (including those included in OPBR programs) needs its own column.</t>
  </si>
  <si>
    <t>Rent</t>
  </si>
  <si>
    <t>Utilities (telephone, electricity, water, gas)</t>
  </si>
  <si>
    <t>Building Repair/Maintenance</t>
  </si>
  <si>
    <t xml:space="preserve">Occupancy Total: </t>
  </si>
  <si>
    <t>Office Supplies</t>
  </si>
  <si>
    <t>Photocopying</t>
  </si>
  <si>
    <t>Program Supplies</t>
  </si>
  <si>
    <t>Computer Hardware/Software</t>
  </si>
  <si>
    <t>Materials &amp; Supplies Total:</t>
  </si>
  <si>
    <t>Training/Staff Development</t>
  </si>
  <si>
    <t>Insurance</t>
  </si>
  <si>
    <t>Professional License</t>
  </si>
  <si>
    <t>Permits</t>
  </si>
  <si>
    <t>Equipment Lease &amp; Maintenance</t>
  </si>
  <si>
    <t>General Operating Total:</t>
  </si>
  <si>
    <t>Local Travel</t>
  </si>
  <si>
    <t>Out-of-Town Travel</t>
  </si>
  <si>
    <t>Field Expenses</t>
  </si>
  <si>
    <t>Staff Travel Total:</t>
  </si>
  <si>
    <r>
      <t xml:space="preserve">Consultant/Subcontractor (Provide Consultant/Subcontracting Agency Name, Service Detail w/Dates, Hourly Rate, Amounts, and </t>
    </r>
    <r>
      <rPr>
        <sz val="11"/>
        <color rgb="FFFF0000"/>
        <rFont val="Arial"/>
        <family val="2"/>
      </rPr>
      <t>Practitioner Type if Billable Provider</t>
    </r>
    <r>
      <rPr>
        <sz val="11"/>
        <rFont val="Arial"/>
        <family val="2"/>
      </rPr>
      <t>)</t>
    </r>
  </si>
  <si>
    <t>Consultant/Subcontractor Total:</t>
  </si>
  <si>
    <t>Other (provide detail):</t>
  </si>
  <si>
    <t>Other Total:</t>
  </si>
  <si>
    <t>TOTAL OPERATING EXPENSE</t>
  </si>
  <si>
    <t>Note: Expense Categories (i.e., Occupancy, Materials &amp; Supplies, etc.) may NOT be changed.  However, default Expense Line Items may be edited or deleted as necessary to reflect the contractor's ledger accounts.</t>
  </si>
  <si>
    <t>Appendix B - DPH 5: Capital Expenses Detail</t>
  </si>
  <si>
    <t>Funding Notification Date:</t>
  </si>
  <si>
    <t>1.  Equipment</t>
  </si>
  <si>
    <t>Item Description</t>
  </si>
  <si>
    <t>Quantity</t>
  </si>
  <si>
    <t>Serial #/VIN #</t>
  </si>
  <si>
    <t>Unit Cost</t>
  </si>
  <si>
    <t>Total Cost</t>
  </si>
  <si>
    <t>Total Equipment Cost</t>
  </si>
  <si>
    <t>2.  Remodeling</t>
  </si>
  <si>
    <t>Description</t>
  </si>
  <si>
    <t>Total Remodeling Cost</t>
  </si>
  <si>
    <t>Total Capital Expenditure</t>
  </si>
  <si>
    <t>(Equipment plus Remodeling Cost)</t>
  </si>
  <si>
    <t>Appendix B - DPH 6: Contract-Wide Indirect Detail</t>
  </si>
  <si>
    <t>Contractor Name</t>
  </si>
  <si>
    <t>1.  SALARIES &amp; EMPLOYEE BENEFITS</t>
  </si>
  <si>
    <t xml:space="preserve"> Position Title</t>
  </si>
  <si>
    <t>Amount</t>
  </si>
  <si>
    <t>Subtotal:</t>
  </si>
  <si>
    <t>Total Salaries and Employee Benefits:</t>
  </si>
  <si>
    <t>2.  OPERATING COSTS</t>
  </si>
  <si>
    <r>
      <t xml:space="preserve">Expenses </t>
    </r>
    <r>
      <rPr>
        <sz val="11"/>
        <rFont val="Arial"/>
        <family val="2"/>
      </rPr>
      <t>(Use expense account name in the ledger.)</t>
    </r>
  </si>
  <si>
    <t>Note: Expense line items should reflect contractor's ledger accounts</t>
  </si>
  <si>
    <t>Total Operating Costs</t>
  </si>
  <si>
    <t>Total Indirect Costs</t>
  </si>
  <si>
    <t>Total Indirect from DPH 1:</t>
  </si>
  <si>
    <t>BUDGET JUSTIFICATION</t>
  </si>
  <si>
    <t>B#</t>
  </si>
  <si>
    <t>1a) SALARIES</t>
  </si>
  <si>
    <t>Staff Position 1:</t>
  </si>
  <si>
    <t xml:space="preserve"> Example Staff Position 1:</t>
  </si>
  <si>
    <t>Program Director</t>
  </si>
  <si>
    <t>Brief description of job duties:</t>
  </si>
  <si>
    <t>Ex. Brief description of job duties:</t>
  </si>
  <si>
    <t xml:space="preserve">Provides primary medical care to program clients including an initial risk assessment, history and physical, ordering pertinent labs. Requires working with a multidisciplinary team to assess patients on an ongoing </t>
  </si>
  <si>
    <t>Minimum qualifications:</t>
  </si>
  <si>
    <t>Example Minimum qualifications:</t>
  </si>
  <si>
    <t>MD license, 15 hours of HIV-related CME annually, and the direct care of at least 20 HIV positive patients annually, 5 years experience.</t>
  </si>
  <si>
    <t>Annual Salary:</t>
  </si>
  <si>
    <t>Level of Effort</t>
  </si>
  <si>
    <t># Months per Year:</t>
  </si>
  <si>
    <t>Annualized (if less than 12 months):</t>
  </si>
  <si>
    <t>Total</t>
  </si>
  <si>
    <t>Staff Position 2:</t>
  </si>
  <si>
    <t>Staff Position 3:</t>
  </si>
  <si>
    <t>Staff Position 4:</t>
  </si>
  <si>
    <t>Staff Position 5:</t>
  </si>
  <si>
    <t>Staff Position 6:</t>
  </si>
  <si>
    <t>Total FTE:</t>
  </si>
  <si>
    <t>Total Salaries:</t>
  </si>
  <si>
    <t>1b) EMPLOYEE BENEFITS:</t>
  </si>
  <si>
    <r>
      <t>*</t>
    </r>
    <r>
      <rPr>
        <i/>
        <sz val="11"/>
        <color rgb="FF0000FF"/>
        <rFont val="Arial"/>
        <family val="2"/>
      </rPr>
      <t xml:space="preserve">A benefit expense may be added or deleted to reflect the composition of the agency's employee benefits. </t>
    </r>
  </si>
  <si>
    <t>Social Security</t>
  </si>
  <si>
    <t>Medicare</t>
  </si>
  <si>
    <t>Unemployment Insurance</t>
  </si>
  <si>
    <t>Worker's Compensation</t>
  </si>
  <si>
    <t>Health and Dental</t>
  </si>
  <si>
    <t>Retirement</t>
  </si>
  <si>
    <t>Paid Time Off</t>
  </si>
  <si>
    <t>Other (specify)</t>
  </si>
  <si>
    <t>Total Fringe Benefit:</t>
  </si>
  <si>
    <t>Fringe Benefit %:</t>
  </si>
  <si>
    <t>TOTAL SALARIES &amp; EMPLOYEE FRINGE BENEFITS:</t>
  </si>
  <si>
    <t>2) OPERATING EXPENSES:</t>
  </si>
  <si>
    <t>Occupancy:</t>
  </si>
  <si>
    <t>Expense Item</t>
  </si>
  <si>
    <t>Brief Description</t>
  </si>
  <si>
    <t>Rate</t>
  </si>
  <si>
    <t>Cost</t>
  </si>
  <si>
    <t>Example: Rent</t>
  </si>
  <si>
    <t>1234 A Street rent of $20K/mo x 25% share based on FTE</t>
  </si>
  <si>
    <t>$5000/month</t>
  </si>
  <si>
    <t>Total Occupancy:</t>
  </si>
  <si>
    <t>Materials &amp; Supplies:</t>
  </si>
  <si>
    <t>Example: Office Supplies</t>
  </si>
  <si>
    <t>Pens, paper, print cartridges $800/mo x 25% share based on FTE</t>
  </si>
  <si>
    <t>$200/month</t>
  </si>
  <si>
    <t>Total Materials &amp; Supplies:</t>
  </si>
  <si>
    <t>General Operating:</t>
  </si>
  <si>
    <t>Ex: Training/Staff Development</t>
  </si>
  <si>
    <t>Annual CPR/First Aid certificatio for 12 people</t>
  </si>
  <si>
    <t>$100/person</t>
  </si>
  <si>
    <t>Total General Operating:</t>
  </si>
  <si>
    <t>Staff Travel:</t>
  </si>
  <si>
    <t>Purpose of Travel</t>
  </si>
  <si>
    <t>Location</t>
  </si>
  <si>
    <t>Example: Grantee Conference</t>
  </si>
  <si>
    <t>Washington, D.C.</t>
  </si>
  <si>
    <t>Airfare</t>
  </si>
  <si>
    <t>$400/flight x 2 persons</t>
  </si>
  <si>
    <t>Hotel</t>
  </si>
  <si>
    <t>$200/night x 3 nights x 2</t>
  </si>
  <si>
    <t>Total Staff Travel:</t>
  </si>
  <si>
    <t>Consultants/Subcontractors:</t>
  </si>
  <si>
    <t>Consultant/Subcontractor Name</t>
  </si>
  <si>
    <t>Example: Trainers Inc.</t>
  </si>
  <si>
    <t xml:space="preserve">Health Education trainings at area schools 4 times per year </t>
  </si>
  <si>
    <t>$500/training</t>
  </si>
  <si>
    <t>Total Consultants/Subcontractors:</t>
  </si>
  <si>
    <t>Other:</t>
  </si>
  <si>
    <t>Example: Client Stipends</t>
  </si>
  <si>
    <t>Gift cards to encourage client participation</t>
  </si>
  <si>
    <t>$15/card x 20 cards</t>
  </si>
  <si>
    <t>Total Other:</t>
  </si>
  <si>
    <t>TOTAL OPERATING EXPENSES:</t>
  </si>
  <si>
    <r>
      <t xml:space="preserve">3) CAPITAL EXPENSES: </t>
    </r>
    <r>
      <rPr>
        <i/>
        <sz val="11"/>
        <color rgb="FF0000FF"/>
        <rFont val="Arial"/>
        <family val="2"/>
      </rPr>
      <t>(Remodeling cost or purchase of $5,000 or more per unit)</t>
    </r>
  </si>
  <si>
    <t>Capital Expense Item</t>
  </si>
  <si>
    <t>Example: Kitchen Remodel</t>
  </si>
  <si>
    <t>Upgrade of kitchen area to expand vocational training program</t>
  </si>
  <si>
    <t>TOTAL CAPITAL EXPENSES:</t>
  </si>
  <si>
    <t>TOTAL DIRECT EXPENSES:</t>
  </si>
  <si>
    <t>4) INDIRECT EXPENSES</t>
  </si>
  <si>
    <t>Describe method and basis for Indirect Cost Allocation.</t>
  </si>
  <si>
    <t>Indirect Rate:</t>
  </si>
  <si>
    <t>TOTAL INDIRECT EXPENSES:</t>
  </si>
  <si>
    <t>TOTAL EXPENSES:</t>
  </si>
  <si>
    <t>Contractor / Provider</t>
  </si>
  <si>
    <t xml:space="preserve">Provider Name </t>
  </si>
  <si>
    <t>Contract ID</t>
  </si>
  <si>
    <t>Total Funding Amount  / Fiscal Year</t>
  </si>
  <si>
    <t>Funding Amount</t>
  </si>
  <si>
    <t>Address / Phone</t>
  </si>
  <si>
    <t>Contact Person</t>
  </si>
  <si>
    <t>A-# / B-#</t>
  </si>
  <si>
    <t>Program/ Appendix Funding Amount</t>
  </si>
  <si>
    <t xml:space="preserve"> Funding Term</t>
  </si>
  <si>
    <t xml:space="preserve">UOS               </t>
  </si>
  <si>
    <t>UDC</t>
  </si>
  <si>
    <t xml:space="preserve">UOS             </t>
  </si>
  <si>
    <t>Name of Mode (MH) or Modality (SUD)</t>
  </si>
  <si>
    <t>Write UOS formula calculation</t>
  </si>
  <si>
    <t>UOS</t>
  </si>
  <si>
    <t>Appendix Term</t>
  </si>
  <si>
    <t xml:space="preserve">UOS            </t>
  </si>
  <si>
    <t>Target Population</t>
  </si>
  <si>
    <t>Description of Services</t>
  </si>
  <si>
    <t>Section</t>
  </si>
  <si>
    <t>BHS Fiscal Mode/SFC or Modality</t>
  </si>
  <si>
    <t>Service Code Description</t>
  </si>
  <si>
    <t>BHS Unit</t>
  </si>
  <si>
    <t>DHCS - MediCal Claims Unit of Service</t>
  </si>
  <si>
    <t>DHCS - Cost Report UOS reported</t>
  </si>
  <si>
    <t>Mode/SFC or Modality Definition</t>
  </si>
  <si>
    <t>MHS</t>
  </si>
  <si>
    <t>00-20</t>
  </si>
  <si>
    <t>Administration Support (i.e. check Writing, hired staff to work for Admin)</t>
  </si>
  <si>
    <t>fill-in appropriate</t>
  </si>
  <si>
    <t>N/A</t>
  </si>
  <si>
    <t>None</t>
  </si>
  <si>
    <t>Services provided in the administration of the total county mental health program.</t>
  </si>
  <si>
    <t>00-25</t>
  </si>
  <si>
    <t>Research-Evaluation</t>
  </si>
  <si>
    <r>
      <t xml:space="preserve">- </t>
    </r>
    <r>
      <rPr>
        <u/>
        <sz val="10"/>
        <rFont val="Arial"/>
        <family val="2"/>
      </rPr>
      <t>Research</t>
    </r>
    <r>
      <rPr>
        <sz val="10"/>
        <rFont val="Arial"/>
        <family val="2"/>
      </rPr>
      <t xml:space="preserve"> – Centralized activities under the direction of the Local Mental Health Director designed to increase the scientific knowledge and understanding of the nature, cause, prevention, and treatment of Mental, emotional, or behavioral disorders.
- </t>
    </r>
    <r>
      <rPr>
        <u/>
        <sz val="10"/>
        <rFont val="Arial"/>
        <family val="2"/>
      </rPr>
      <t>Evaluation</t>
    </r>
    <r>
      <rPr>
        <sz val="10"/>
        <rFont val="Arial"/>
        <family val="2"/>
      </rPr>
      <t xml:space="preserve"> – scientific studies regarding the effectiveness and efficiency of specific Mental Health programs in which goals are clearly defined and achieved in measurable terms.</t>
    </r>
  </si>
  <si>
    <t>00-40</t>
  </si>
  <si>
    <t>Training</t>
  </si>
  <si>
    <t>Educational activities which are specifically designed to enhance the skills and knowledge of mental health staff. The educational activity is formally organized by a qualified instructor with specific learning objectives and is designed either to improve the quality of mental health services or improve the administration of the mental health program. Routine orientation of new staff is not included.</t>
  </si>
  <si>
    <t xml:space="preserve">00-41 </t>
  </si>
  <si>
    <t>Contract Admin</t>
  </si>
  <si>
    <r>
      <t xml:space="preserve">Services involved in the administration of provider contracts. Activities include, but are not limited to:
- </t>
    </r>
    <r>
      <rPr>
        <u/>
        <sz val="10"/>
        <rFont val="Arial"/>
        <family val="2"/>
      </rPr>
      <t>Negotiation</t>
    </r>
    <r>
      <rPr>
        <sz val="10"/>
        <rFont val="Arial"/>
        <family val="2"/>
      </rPr>
      <t xml:space="preserve"> – Activities necessary to effect the consummation of a contract. Includes preparation of materials and attendance at meetings.
- </t>
    </r>
    <r>
      <rPr>
        <u/>
        <sz val="10"/>
        <rFont val="Arial"/>
        <family val="2"/>
      </rPr>
      <t>Maintenance</t>
    </r>
    <r>
      <rPr>
        <sz val="10"/>
        <rFont val="Arial"/>
        <family val="2"/>
      </rPr>
      <t xml:space="preserve"> – Ongoing activity necessary for the process/payment of provider claims, the distribution of essential announcements, policies, bulletins, forms, etc., and the training of provider staff.</t>
    </r>
  </si>
  <si>
    <t>00-42</t>
  </si>
  <si>
    <t>Utilization Review</t>
  </si>
  <si>
    <t>The evaluation of the necessity and appropriateness of the use of all reimbursed medical services, procedures, and facilities. Includes review of the appropriateness of admissions, services ordered and provided, length of stay, and discharge practices.</t>
  </si>
  <si>
    <t>05/10-18</t>
  </si>
  <si>
    <t>24-Hr Hospital IP</t>
  </si>
  <si>
    <t>Client Day</t>
  </si>
  <si>
    <t>Day</t>
  </si>
  <si>
    <t>Services provided in an acute psychiatric hospital or a distinct acute psychiatric part of a general hospital that is approved by the Department of Health Services to provide psychiatric services. Those services are medically necessary for diagnosis or treatment of a mental disorder in accordance with Section 1820.205.</t>
  </si>
  <si>
    <t>05/19</t>
  </si>
  <si>
    <t>24-Hr Hospital IP Admin Day</t>
  </si>
  <si>
    <t>"Administrative Day Services" means psychiatric inpatient hospital services provided to a beneficiary who has been admitted to the hospital for acute psychiatric inpatient hospital services, and the beneficiary's stay at the hospital must be continued beyond the beneficiary's need for acute psychiatric inpatient hospital services due to a temporary lack of residential placement options at nonacute residential treatment facilities that meet the needs of the beneficiary. (CCR, Title 9, Section 1810.202)</t>
  </si>
  <si>
    <t>05/20-29</t>
  </si>
  <si>
    <t>24-Hr PHF</t>
  </si>
  <si>
    <t>“Psychiatric Health Facility” means a facility licensed by the Department under the provisions of California Code of Regulations, Title 22, Chapter 9, Division 5, beginning with Section 77001. For the purposes of this Chapter, psychiatric health facilities that have been certified by the State Department of Health Services as Medi-Cal providers of inpatient hospital services will be governed by the provisions applicable to hospitals and psychiatric inpatient hospital services, except when specifically indicated in context. (CCR, Title 9, Section 1810.236)
“Psychiatric Health Facility Services” means therapeutic and/or rehabilitative services provided in a psychiatric health facility, other than a psychiatric health facility that has been certified by the State Department of Health Services as a Medi-Cal provider of inpatient hospital services, on an inpatient basis to beneficiaries who need acute care, which is care that meets the criteria of California Code of Regulations, Title 9, Section 1820.205, and whose physical health needs can be met in an affiliated general acute care hospital or in outpatient settings. (CCR, Title 9, Section 1810.237)</t>
  </si>
  <si>
    <t>05/30-34</t>
  </si>
  <si>
    <t>24-Hr SNF Intensive</t>
  </si>
  <si>
    <t>A licensed skilled nursing facility which is funded and staffed to provide intensive psychiatric care and meets Title 9 staffing standards for inpatient services.</t>
  </si>
  <si>
    <t>05/35</t>
  </si>
  <si>
    <t>24-Hr IMD Basic No Patch</t>
  </si>
  <si>
    <t>For this service function an IMD is a SNF where more than 50% of the patients are diagnosed with a mental disorder. The federal government has designated these facilities as IMDs.</t>
  </si>
  <si>
    <t>05/36-39</t>
  </si>
  <si>
    <t>24-Hr IMD with Patch</t>
  </si>
  <si>
    <t>Organized therapeutic activities that augment and are integrated into an existing skilled nursing facility.</t>
  </si>
  <si>
    <t>05/40-49</t>
  </si>
  <si>
    <t>24-Hr Adult Crisis Residential</t>
  </si>
  <si>
    <t>gaurdian</t>
  </si>
  <si>
    <t>“Crisis Residential Treatment Service” means therapeutic or rehabilitative services provided in a non-institutional residential setting which provides a structured program as an alternative to hospitalization for beneficiaries experiencing an acute psychiatric episode or crisis who do not have medical complications requiring nursing care. The service includes a range of activities and services that support beneficiaries in their efforts to restore, maintain, and apply interpersonal and independent living skills, and to access community support systems. The service is available 24 hours a day, seven days a week. Service activities may include but are not limited to assessment, plan development, therapy, rehabilitation, collateral, and crisis intervention. (CCR, Title 9, Section 1810.208)</t>
  </si>
  <si>
    <t>05/50-59</t>
  </si>
  <si>
    <t>24-Hr Jail IP</t>
  </si>
  <si>
    <t>A distinct unit within an adult or juvenile detention facility which is staffed to provide intensive psychiatric treatment of inmates.</t>
  </si>
  <si>
    <t>05/60-64</t>
  </si>
  <si>
    <t>24-Hr Residential Other</t>
  </si>
  <si>
    <t>This service function includes children’s residential programs, former
SB 155 programs, former Community Care Facility (CCF) augmentation,
and other residential programs that are not Medi-Cal certified or defined elsewhere.</t>
  </si>
  <si>
    <t>05/65-79</t>
  </si>
  <si>
    <t>24-Hr Adult Residential</t>
  </si>
  <si>
    <t>“Adult Residential Treatment Service” means rehabilitative services, provided in a non- institutional, residential setting, for beneficiaries who would be at risk of hospitalization or other institutional placement if they were not in the residential treatment program. The service includes a range of activities and services that support beneficiaries in their efforts to restore, maintain and apply interpersonal and independent living skills and to access community support systems. The service is available 24 hours a day, seven days a week. Service activities may include but are not limited to assessment, plan development, therapy, rehabilitation and collateral. (CCR, Title 9, Section 1810.203)</t>
  </si>
  <si>
    <t>05/80-84</t>
  </si>
  <si>
    <t>24-Hr Semi-Sup Living</t>
  </si>
  <si>
    <t>A program of structured living arrangements for persons who do not need intensive support but who, without some support and structure, may return to a condition requiring hospitalization. Housing units, which are to be shared by three to five persons, shall function as independent households with staff support in case of emergency as well as for regular assessments and assistance with he problems of daily living. This program may be a transition to independent living. Services may include provision of a rent subsidy.</t>
  </si>
  <si>
    <t>05/85-89</t>
  </si>
  <si>
    <t>24-Hr Independent Living</t>
  </si>
  <si>
    <t>This program is for persons who need minimum support in order to live in the community. Clients may require rent subsidy and other assistance.</t>
  </si>
  <si>
    <t>05/90-94</t>
  </si>
  <si>
    <t>24-Hr MH Rehab Center</t>
  </si>
  <si>
    <t>This is a 24-hour program, licensed by the State Department of Mental Health, which provides intensive support and rehabilitation services designed to assist persons 18 years or older, with mental disorders who would have been placed in a state hospital or another mental health facility to develop the skills to become self-sufficient and capable of increasing levels of independent functioning.</t>
  </si>
  <si>
    <t>05/95-98</t>
  </si>
  <si>
    <t>24-Hr Therapeutic Foster Care (TFC)</t>
  </si>
  <si>
    <t>Therapeutic Foster Care (TFC) service model for children and youth in foster care, or at risk of placement in California’s foster care system. (See DHCS Info Notice No.: 17-021)</t>
  </si>
  <si>
    <t>10/20-24</t>
  </si>
  <si>
    <t>DS-Crisis Stab ER</t>
  </si>
  <si>
    <t>Client Hour</t>
  </si>
  <si>
    <t>Hours; Less than 24 hours/day</t>
  </si>
  <si>
    <t>Hours</t>
  </si>
  <si>
    <t>“Crisis Stabilization” means a service lasting less than 24 hours, to or on behalf of a beneficiary for a condition that requires more timely response than a regularly scheduled visit. Service activities include but are not limited to one or more of the following: assessment, collateral and therapy. Crisis stabilization is distinguished from crisis intervention by being delivered by providers who do meet the crisis stabilization contact, site, and staffing requirements described in CCR, Title 9, Sections 1840.338 and 1840.348. (CCR, Title 9, Section 1810.210) Crisis Stabilization shall be provided on site at a licensed 24-hour health care facility or hospital based outpatient program or a provider site certified by the Department or an MHP to perform crisis stabilization
(CCR, Title 9, Section 1840.338 (a)). The maximum allowance provided in CCR, Title 22, Section 51516, for “crisis stabilization-emergency room” shall apply when the service is provided in a 24-hour facility, including a hospital outpatient department. (CCR, Title 9, Section 1840.105(a)(4))</t>
  </si>
  <si>
    <t>10/25-29</t>
  </si>
  <si>
    <t>DS-Crisis Stab Urgent Care</t>
  </si>
  <si>
    <t>“Crisis Stabilization” means a service lasting less than 24 hours, to or on behalf of a beneficiary for a condition that requires more timely response than a regularly scheduled visit. Service activities include but are not limited to one or more of the following: assessment, collateral and therapy. Crisis stabilization is distinguished from crisis intervention by being delivered by providers who do meet the crisis stabilization contact, site, and staffing requirements described in CCR, Title 9, Sections 1840.338 and 1840.348. (CCR, Title 9, Section 1810.210). Crisis Stabilization shall be provided on site at a licensed 24-hour health care facility or hospital based outpatient program or a provider site certified by the Department or an MHP to perform crisis stabilization (CCR, Title 9, Section 1840.338 (a)). The maximum allowance for “crisis stabilization-urgent care” shall apply when the service is provided in any other appropriate site. (CCR, Title 9, Section 1840.105(a)(4)).</t>
  </si>
  <si>
    <t>10/30-39</t>
  </si>
  <si>
    <t>DS-Vocational</t>
  </si>
  <si>
    <t>Client Full Day</t>
  </si>
  <si>
    <t>Services designed to encourage and facilitate client motivation and focus upon realistic and attainable vocational goals. To the extent possible, the intent is to maximize client involvement in skill seeking and skill enhancement, with an ultimate goal of self-support.</t>
  </si>
  <si>
    <t>10/40-49</t>
  </si>
  <si>
    <t>DS_Socialization</t>
  </si>
  <si>
    <t>Services designed to provide activities for persons who require structured support and the opportunity to develop the skills necessary to move toward more independent functioning.</t>
  </si>
  <si>
    <t>10/60-69</t>
  </si>
  <si>
    <t>DS-SNF Augmentation</t>
  </si>
  <si>
    <t>10/81-84</t>
  </si>
  <si>
    <t>DS-Day Tx Intensive Half day</t>
  </si>
  <si>
    <t>Client 1/2 Day</t>
  </si>
  <si>
    <t>Hour: Half day rate used when Units ≥ 3 and Units &lt; 4</t>
  </si>
  <si>
    <t>Half Day</t>
  </si>
  <si>
    <t>“Day Treatment Intensive“ means a structured, multi-disciplinary program of therapy which may be an alternative to hospitalization, avoid placement in a more restrictive setting, or maintain the individual in a community setting, which provides services to a distinct group of individuals. Services are available at least three hours and less than 24 hours each day the program is open. Service activities may include, but are not limited to, assessment, plan development, therapy, rehabilitation and collateral. (CCR, Title 9, Section 1810.213)</t>
  </si>
  <si>
    <t>10/85-89</t>
  </si>
  <si>
    <t>DS-Day Tx Intensive Full day</t>
  </si>
  <si>
    <t>Hour: Full day rate used when Units ≥ 4</t>
  </si>
  <si>
    <t>Full Day</t>
  </si>
  <si>
    <t>10/91-94</t>
  </si>
  <si>
    <t>DS-Day Rehab Half day</t>
  </si>
  <si>
    <t>“Day Rehabilitation” means a structured program of rehabilitation and therapy to improve, maintain or restore personal independence and functioning, consistent with requirements for learning and development, which provides services to a distinct group of individuals. Services are available at least three hours and less than 24 hours each day the program is open. Service activities may include, but are not limited to, assessment, plan development, therapy, rehabilitation and collateral. (CCR, Title 9, Section 1810.212)</t>
  </si>
  <si>
    <t>10/95-99</t>
  </si>
  <si>
    <t>DS_Day Rehab Full day</t>
  </si>
  <si>
    <t>15</t>
  </si>
  <si>
    <t>Outpatient Services</t>
  </si>
  <si>
    <t>Staff Hour</t>
  </si>
  <si>
    <r>
      <rPr>
        <sz val="10"/>
        <color rgb="FF000000"/>
        <rFont val="Arial"/>
        <family val="2"/>
      </rPr>
      <t xml:space="preserve">Outpatient Rehabilitative Mental Health Services including Assessment, Psychotherapy, Psychosocial Rehabilitation, Medication Support Services, Crisis Intervention, Treatment Planning, Targeted Case Management, Therapeutic Behavioral Services, Peer Support, Intensive Care Coordination, and Intensive Home Based Services. (SPA 22-0023)
</t>
    </r>
    <r>
      <rPr>
        <sz val="10"/>
        <color rgb="FFFF0000"/>
        <rFont val="Arial"/>
        <family val="2"/>
      </rPr>
      <t xml:space="preserve">
Outpatient Mental Health programs and funding that contain both Mode 15 and Mode 45/60 services that directly support the Mode 15 service delivery should be consolidated into Mode 15.</t>
    </r>
  </si>
  <si>
    <t>45/10-19</t>
  </si>
  <si>
    <t>OS-MH Promotion</t>
  </si>
  <si>
    <t>Services delivered in the community-at-large to special population groups, human services agencies, and to clients and families who are not usually clients of the county mental health program.
Mental Health Service activities directed toward:
1. Enhancing and/or expanding agencies’ or organizations’ knowledge and skills in the mental health field for the benefits of the community-at-large or special population groups.
2. Providing education and/or consultation to clients and communities regarding mental health service programs in order to prevent the onset of mental health problems.</t>
  </si>
  <si>
    <t>45/20-29</t>
  </si>
  <si>
    <t>OS-Cmmty Client Svcs</t>
  </si>
  <si>
    <t>Services delivered in the community-at-large to special population groups, human services agencies, and to clients and families who are not usually clients of the county mental health program.
Activities directed toward:
1. Assisting clients and families for whom there is no open case record to achieve a more adaptive level of functional through single contact or occasional contact.
2. Enhancing or expanding the knowledge and skills of human service agency staff in meeting the needs of mental health clients.</t>
  </si>
  <si>
    <t>55/01-03</t>
  </si>
  <si>
    <t>Medi-Cal Outreach</t>
  </si>
  <si>
    <t>The following types of Medi-Cal Outreach may be performed:
1. Informing individuals who are eligible or potentially eligible about Medi-Cal services, including specialty mental health services.
2. Assisting individuals who are at-risk and are eligible or potentially eligible for Medi-Cal to understand the need for mental health services covered by Medi-Cal.
3. Actively encouraging individuals who are reluctant and are eligible or potentially eligible for Medi-Cal to accept needed mental health and health services.
4. Assisting individuals with access to the Medi-Cal healthcare system by providing referrals, follow-up and transportation, if needed, to engage them in needed care.
5. Gathering information on the individual’s health and mental health needs and Medi-Cal eligibility.</t>
  </si>
  <si>
    <t>55/04-06</t>
  </si>
  <si>
    <t>Medi-Cal Eligibility Intake</t>
  </si>
  <si>
    <t>The following types of Medi-Cal Eligibility Intake may be performed:
1.	Completing a financial screen to determine whether or not an individual requesting mental health services is likely eligible for the Medi-Cal program; 
2.	Explaining Medi-Cal eligibility rules and the enrollment process to individuals requesting mental health services;
3.	Providing an individual with all the forms that need to be completed and submitted in order to enroll in Medi-Cal;
4.	Assisting individuals with gathering information needed to complete all the required forms;
5.	Assisting individuals with preparing the forms that need to be completed;
6.	Assisting individuals with submitting the forms to the county welfare department to determine Medi-Cal eligibility.</t>
  </si>
  <si>
    <t>60/20-29</t>
  </si>
  <si>
    <t>SS-Conserv-Investigation</t>
  </si>
  <si>
    <t>Staff Minute</t>
  </si>
  <si>
    <t>Services provided by a designated investigator or agency to:
1. Collect, assess, and document for the court of jurisdiction the psychosocial and financial information necessary to support or
deny a finding of grave disability consistent with established Lanterman-Petris-Short (LPS) criteria.
2. Evaluate the feasibility of available alternatives to conservatorship.
3. Make a recommendation to the court regarding conservatorship status.</t>
  </si>
  <si>
    <t>60/30-39</t>
  </si>
  <si>
    <t>SS-Conserv-Adm</t>
  </si>
  <si>
    <t>Services provided by a designated conservator to manage, monitor, and coordinate a conservatee’s financial resources and/or to assure the availability and adequacy of necessary treatment services and mental health social services.</t>
  </si>
  <si>
    <t>60/40-49</t>
  </si>
  <si>
    <t>SS-Life Support-Bd&amp;Care</t>
  </si>
  <si>
    <t>The board and care portion of 24-hour licensed residential care facility or skilled nursing facility. These costs are allowable expenditures for persons not covered by public or private resources.</t>
  </si>
  <si>
    <t>60/60-69</t>
  </si>
  <si>
    <t>SS-Case Mgt Support</t>
  </si>
  <si>
    <t>Case Management Support services are case management activities that are not specifically related to an identified client. Support Services would typically include the following kinds of activities:
1. Developing the coordination of systems and communications concerning the implementation of a continuum of care.
2. Establishing systems of monitoring and evaluating clients being served by case managers.
3. Facilitating the development and utilization of appropriate community resources.
4. Engaging in discussions and activities preparatory to a client’s beginning an aftercare program and prior to client acceptance of the aftercare plan.</t>
  </si>
  <si>
    <t>60/70</t>
  </si>
  <si>
    <t>SS-Client Hsng Support Exp</t>
  </si>
  <si>
    <t>Staff Hour or Client Day, depending on contract.</t>
  </si>
  <si>
    <t>The cost of providing housing supports, including housing subsidies for permanent, transitional and temporary housing; master leases; motel and other housing vouchers; rental security deposits; first and last month rental payments; and other fiscal housing supports. This does not include the capital costs used to purchase, build or rehab housing or the salaries and benefits of staff used to provide client housing supports. This category should not include service costs reported under Modes 05, 10, or 15. Units of service should not be reported for Service Function Code 70.</t>
  </si>
  <si>
    <t>60/71</t>
  </si>
  <si>
    <t>SS-Client Hsng Operating Exp</t>
  </si>
  <si>
    <t>The operating costs of providing housing supports to clients, including building repair and maintenance, utilities, housing agency management fees, insurance, property taxes and assessments, credit reporting fees, and other operating costs incurred in providing client housing supports. This does not include the capital costs used to purchase, build or rehab housing or the salaries and benefits of staff used to provide client housing supports. This category should not include service costs reported under Modes 05, 10 or 15. Units of service should not be reported for Service Function Code 71.</t>
  </si>
  <si>
    <t>60/72</t>
  </si>
  <si>
    <t>SS-Client Flexible Support Exp</t>
  </si>
  <si>
    <t>Units or Hours or Cost Amount</t>
  </si>
  <si>
    <t>The cost of providing supports to clients, family members, and their caregivers including cash payments, vouchers, goods, services, items necessary for daily living (such as food, clothing, hygiene, etc.), travel, transportation, respite services for caregivers, and other supports. This does not include housing supports and capital expenditures or the salaries and benefits of staff used to provide client flexible supports. This category should not include service costs reported under Modes 05, 10, or 15. Units of service should not be reported for Service Function Code 72.</t>
  </si>
  <si>
    <t>60/75</t>
  </si>
  <si>
    <t>SS-Non-MediCal Capital Assets</t>
  </si>
  <si>
    <t>The cost of capital assets dedicated solely to non-Medi-Cal activities may either be expensed in the year purchased of depreciated over the useful life of the asset. Expenses that should be reported under Service Function Code 75, provided such expenses are dedicated solely to non-Medi-Cal activities, include:
• Purchasing land or buildings used for client housing or other non-Medi-Cal activities (note land is not a depreciable asset)
• Construction or rehabilitation of housing, facilities, buildings or office/meeting spaces
• Related “soft” costs for development including strategies to build community acceptance for projects
• Vehicles
• Other capital assets dedicated solely to non-Medi-Cal activities.
Mental health funds used to leverage other housing resources, including other collaborative housing projects, should be included under Service Function Code 75. Units of service should not be reported for Service Function Code 75.
The cost of capital assets included in the service costs per unit under Modes 05, 10 or 15 must be depreciated and should not be included in Service Function 75. Refer to the Center for Medicare and Medicaid Services (CMS) Publication 15, Provider Reimbursement Manual (HIM-15), Part 1, Chapter 1 for guidance on depreciation requirements.</t>
  </si>
  <si>
    <t>60/78</t>
  </si>
  <si>
    <t>SS-Other Non-MediCal Client Support Exp</t>
  </si>
  <si>
    <t>The cost of salaries, benefits and related general operating expenditures incurred in providing non-Medi-Cal client supports not otherwise reported in Treatment or Outreach Programs (Mode 05, 10 or 55). Units of service should not be reported for Service Function Code 78.</t>
  </si>
  <si>
    <t>SUD</t>
  </si>
  <si>
    <t>Anc-22</t>
  </si>
  <si>
    <t>SA-Ancillary Svcs Perinatal Outreach</t>
  </si>
  <si>
    <t>An element of service that identifies and encourages eligible pregnant and parenting women in need of treatment services to take advantage of these services.   Includes educating the professional community on perinatal services so that they become referral sources for potential clients.</t>
  </si>
  <si>
    <t>Anc-63</t>
  </si>
  <si>
    <t>SA-Ancillary Svcs Cooperative Proj</t>
  </si>
  <si>
    <t xml:space="preserve">Special projects, pre-approved by DHCS, in which DHCS and a county conjointly utilize strategies and activities to expand or enhance substance use disorder services.  </t>
  </si>
  <si>
    <t>Anc-66</t>
  </si>
  <si>
    <t>SA-Ancillary Svcs TB Svcs</t>
  </si>
  <si>
    <t>Counseling and testing regarding tuberculosis offered to individuals either seeking treatment or receiving treatment for substance abuse.</t>
  </si>
  <si>
    <t>Anc-67</t>
  </si>
  <si>
    <t>SA-Ancillary Svcs Interim Svcs (within 48 hrs)</t>
  </si>
  <si>
    <t>Services offered to injecting drug users or pregnant women seeking substance abuse treatment who cannot be admitted to a program due to capacity limitations.</t>
  </si>
  <si>
    <t>Anc-68</t>
  </si>
  <si>
    <t>SA-Ancillary Svcs Case Mgmt</t>
  </si>
  <si>
    <t xml:space="preserve">Activities involved in the integrating and coordinating of all necessary services to ensure successful treatment and recovery.  May include outreach, intake, assessment, individual service plans, monitoring and evaluation of progress, and community resource referrals.  Programs that receive perinatal funds must provide or arrange for case management services.  </t>
  </si>
  <si>
    <t>Anc-69</t>
  </si>
  <si>
    <t>SA-Ancillary Svcs Primary Medical Care (Perinatal Only)</t>
  </si>
  <si>
    <t xml:space="preserve">Required in SAPT Block Grant-funded perinatal programs.  The program must provide or arrange for this service, which does not include specialist care or hospitalization for pregnant women and women with dependent children who are receiving substance abuse services.  If the care is not covered by a third party provider, SABG funds may be used as the payment of last resort.  This service must include referrals for prenatal care. </t>
  </si>
  <si>
    <t>Anc-70</t>
  </si>
  <si>
    <t>SA-Ancillary Svcs Pediatric Medical Care (Perinatal Only)</t>
  </si>
  <si>
    <t>Required in SAPT Block Grant-funded perinatal programs.  The program must provide or arrange for this service, which does not include specialist care or hospitalization for the children of women who are receiving substance abuse services.  If the care is not covered by a third party provider, SABG funds may be used as the payment of last resort.  This service must include immunizations.</t>
  </si>
  <si>
    <t>Anc-71</t>
  </si>
  <si>
    <t>SA-Ancillary Svcs Transportaion (Perinatal Only)</t>
  </si>
  <si>
    <t>Provision of or arrangement for, the transportation of a client to and from treatment services.</t>
  </si>
  <si>
    <t>Anc-88</t>
  </si>
  <si>
    <t xml:space="preserve">AB 109 Services - non-violent, non-serious, and non-sex offenders to serve their sentence in county jails </t>
  </si>
  <si>
    <t>This service code was established to account for the cost of the realignment of Criminal Justice and Rehabilitation programs from the State to the counties is detailed in Assembly Bill 109 (AB 109).   Because this service code may be used to report the cost of many different types of eligible AOD services provided under AB 109, no attempt will be made to capture the different unit types.  Therefore, the unit count is not required under this service code.</t>
  </si>
  <si>
    <t>DUI-90</t>
  </si>
  <si>
    <t>Driving Under the Influence</t>
  </si>
  <si>
    <t>Persons Served</t>
  </si>
  <si>
    <t>This service is a first offender, 18-month, or 30-month alcohol and drug education and counseling program for persons who have a driving or boating violation involving alcohol and/or other drugs.  These programs have been recommended by the county board of supervisors and are licensed by DHCS.</t>
  </si>
  <si>
    <t>Nonres-30</t>
  </si>
  <si>
    <t>SA-Nonresidntl Intensive Outpatient Treatment (IOT)</t>
  </si>
  <si>
    <t>Visits</t>
  </si>
  <si>
    <t xml:space="preserve">Treatment services provided in an outpatient setting with or without medication, including counseling and/or supportive services.  IOT differs from outpatient drug free in that there is an increased frequency of contact and services that respond to the chronicity and severity of SUD disorders and problems experienced by clients. IOT programs generally provide structured programming for 9 hours or more per week spread over 3 to 5 days.  For DMC, beneficiaries must receive services three or more hours per day for three or more days per week. </t>
  </si>
  <si>
    <t>Nonres-32</t>
  </si>
  <si>
    <t>SA-Nonresidntl Recovery Support</t>
  </si>
  <si>
    <t>Formally called Aftercare, culturally and linguistically appropriate services to support individuals working toward recovery from substance use disorders. Recovery support services may be provided to individuals during or after clinical treatment for continual growth and improvement in their health and wellness, to live self-directed lives, and strive to reach their full potential.</t>
  </si>
  <si>
    <t>Nonres-33</t>
  </si>
  <si>
    <t>SA-Nonresidntl ODF Grp</t>
  </si>
  <si>
    <t>90 Minutes</t>
  </si>
  <si>
    <r>
      <t xml:space="preserve">Group treatment services provided in an outpatient treatment setting with or without medication, including counseling and/or supportive services.                                                 </t>
    </r>
    <r>
      <rPr>
        <b/>
        <u/>
        <sz val="10"/>
        <rFont val="Arial"/>
        <family val="2"/>
      </rPr>
      <t>Medi-Cal Beneficiaries:</t>
    </r>
    <r>
      <rPr>
        <b/>
        <sz val="10"/>
        <rFont val="Arial"/>
        <family val="2"/>
      </rPr>
      <t xml:space="preserve">  </t>
    </r>
    <r>
      <rPr>
        <sz val="10"/>
        <rFont val="Arial"/>
        <family val="2"/>
      </rPr>
      <t>Each client shall receive two group counseling sessions (minimum 90 minutes per group session) per 30-day period depending on his/her needs and treatment plan or be subject to discharge.  Group counseling means face-to-face contacts in which one or more counselors treat two or more clients, up to a total of twelve clients, at the same time, focusing on the needs of the individuals served.  At least one of the clients in the group session must be DMC eligible to claim DMC reimbursement for the group session.</t>
    </r>
  </si>
  <si>
    <t>Nonres-34</t>
  </si>
  <si>
    <t>SA-Nonresidntl ODF Indv</t>
  </si>
  <si>
    <t>50 Minutes</t>
  </si>
  <si>
    <r>
      <t xml:space="preserve">Individual treatment services provided in an outpatient setting with or without medication, including counseling and/or supportive services.                                                                 </t>
    </r>
    <r>
      <rPr>
        <b/>
        <u/>
        <sz val="10"/>
        <rFont val="Arial"/>
        <family val="2"/>
      </rPr>
      <t>Medi-Cal Beneficiaries:</t>
    </r>
    <r>
      <rPr>
        <sz val="10"/>
        <rFont val="Arial"/>
        <family val="2"/>
      </rPr>
      <t xml:space="preserve">  Each client shall receive individual counseling, which is face-to-face contact between a client and a therapist or counselor.  Individual counseling is limited to intake, evaluation, assessment and diagnosis, treatment and discharge planning, collateral services, and crisis intervention. </t>
    </r>
  </si>
  <si>
    <t>NTP-41</t>
  </si>
  <si>
    <t>SA-Narcotic Tx Prog OP Meth Detox (OMD)</t>
  </si>
  <si>
    <t>Slot days</t>
  </si>
  <si>
    <t>Provision of narcotic withdrawal treatment (pursuant to California Code of Regulations (CCR) Title 9, beginning with Section 10000) to clients who, with the aid of medication, are undergoing a period of planned withdrawal from narcotic drug dependence.  Withdrawal without medication is not considered detoxification treatment for reporting purposes.</t>
  </si>
  <si>
    <t>NTP-43</t>
  </si>
  <si>
    <t>SA-Narcotic Tx Prog Naltrexone</t>
  </si>
  <si>
    <t xml:space="preserve">The use of Naltrexone (Trexan) to block the effects of heroin and other narcotics or opioids, such as codeine, pentazocine (Talwin), morphine, oxycodone (Percodan), and hydromorphone (Dilaudid).  Includes medication, medical direction, medically necessary urine screens, counseling, and other appropriate activities and services.  For DMC, Naltrexone treatment is an outpatient service directed at detoxified opiate addicts by using the drug Naltrexone, which blocks the euphoric effects of opiates and helps prevent relapse to opiate addiction.  </t>
  </si>
  <si>
    <t>NTP-44</t>
  </si>
  <si>
    <t>SA-Narcotic Tx Prog Rehab/Amb Detox (other than Methadone)</t>
  </si>
  <si>
    <t xml:space="preserve">Rehabilitative ambulatory detoxification is defined as outpatient treatment services rendered in less than 24 hours that provide for safe withdrawal in an ambulatory setting (pharmacological or nonpharmacological). </t>
  </si>
  <si>
    <t>NTP-48d</t>
  </si>
  <si>
    <t>SA-Narcotic Tx Narc Replacement Therapy - Dosing</t>
  </si>
  <si>
    <t>Dose</t>
  </si>
  <si>
    <r>
      <rPr>
        <b/>
        <u/>
        <sz val="10"/>
        <rFont val="Arial"/>
        <family val="2"/>
      </rPr>
      <t>METHADONE DOSING</t>
    </r>
    <r>
      <rPr>
        <sz val="10"/>
        <rFont val="Arial"/>
        <family val="2"/>
      </rPr>
      <t xml:space="preserve"> - Provision of methadone as prescribed by a physician to alleviate the symptoms of withdrawal from narcotics, and other required/appropriate activities and services provided in compliance with CCR Title 9 beginning with Section 10000.  Services include intake, assessment and diagnosis, all medical supervision, urine drug screening, individual and group counseling, admission physical examinations and laboratory tests. </t>
    </r>
  </si>
  <si>
    <t>NTP-48g</t>
  </si>
  <si>
    <t>SA-Narcotic Tx Narc Replacement Therapy - Group Counseling</t>
  </si>
  <si>
    <t>10 Minutes</t>
  </si>
  <si>
    <r>
      <rPr>
        <b/>
        <u/>
        <sz val="10"/>
        <rFont val="Arial"/>
        <family val="2"/>
      </rPr>
      <t>GROUP COUNSELING</t>
    </r>
    <r>
      <rPr>
        <sz val="10"/>
        <rFont val="Arial"/>
        <family val="2"/>
      </rPr>
      <t xml:space="preserve"> - Face-to-face contacts in which one or more therapists or counselors treat two or more clients at the same time, focusing on the needs of the individuals served.  For DMC reimbursement, groups must have a minimum of two and a maximum of 12 persons; at least one must be a Medi-Cal eligible beneficiary. </t>
    </r>
  </si>
  <si>
    <t>NTP-48i</t>
  </si>
  <si>
    <t>SA-Narcotic Tx Narc Replacement Therapy - Individual Counseling</t>
  </si>
  <si>
    <r>
      <rPr>
        <b/>
        <u/>
        <sz val="10"/>
        <rFont val="Arial"/>
        <family val="2"/>
      </rPr>
      <t>INDIVIDUAL COUNSELING</t>
    </r>
    <r>
      <rPr>
        <sz val="10"/>
        <rFont val="Arial"/>
        <family val="2"/>
      </rPr>
      <t xml:space="preserve"> - Face-to-face contacts between a beneficiary and a therapist or counselor.  Telephone contacts, home visits, and hospital visits do not qualify as Medi-Cal reimbursable units of service</t>
    </r>
  </si>
  <si>
    <t>ODS-91</t>
  </si>
  <si>
    <t xml:space="preserve">Outpatient services (American Society of Addiction Medicine [ASAM] Level 1) consist of up to nine hours per week of medically necessary services for adults and less than six hours per week of services for adolescents. Services are typically provided in regularly scheduled sessions following a defined set of policies and procedures or clinical protocols. and
Intensive Outpatient Treatment (ASAM Level 2.1) structured programming services are provided to beneficiaries when determined by a Medical Director or Licensed Practitioner of the Healing Arts (LPHA) to be medically necessary and in accordance with an individualized client plan. Services are provided for a minimum of nine hours with a maximum of nineteen hours a week for adults and for a minimum of six hours with a maximum of nineteen hours a week for adolescents. Services consist primarily of counseling and education about addiction-related problems.
Any Outpatient-91, Outpatient-105, or ancillary services will be consolidated into only 
Outpatient Services. Standalone ancillary programs should not be consolidated. </t>
  </si>
  <si>
    <t>ODS-109</t>
  </si>
  <si>
    <t>ODS Withdrawal Management 3.2</t>
  </si>
  <si>
    <t>WM services are provided as part of a continuum of five WM levels in the American Society of Addiction Medicine (ASAM) Criteria when determined medically necessary by a Medical Director or Licensed Practitioner of the Healing Arts(LPHA), and in accordance with an individualized client plan. Medically necessary habilitative and rehabilitative services are provided in accordance with the individualized treatment plan prescribed by a licensed physician or licensed prescriber, and approved and authorized according to the state of California requirements. Each beneficiary shall reside at the facility if receiving a residential service and will be monitored during the detoxification process. WM services delivered in a residential setting can be provided in facilities with no bed capacity limit in pilot counties only.  Moderate withdrawal, but needs 24-hour support to complete withdrawal management and increase likelihood of continuing treatment or recovery.</t>
  </si>
  <si>
    <t>ODS-112</t>
  </si>
  <si>
    <t>ODS Residential 3.1</t>
  </si>
  <si>
    <t>Residential treatment is a non-institutional, 24-hour, short-term residential program that provides rehabilitation services to beneficiaries with a substance use disorder diagnosis when determined by a Medical Director or Licensed Practitioner of the Healing Arts as medically necessary and in accordance with the individual treatment plan. Residential treatment services are provided in a continuum as per the five levels of American Society of Addiction Medicine (ASAM) residential treatment (3.1, 3.3, 3.5, 3.7, and 4). 24-hour structure with available trained personnel; at least 5 hours of clinical service per week and preparation for outpatient treatment.</t>
  </si>
  <si>
    <t>ODS-113</t>
  </si>
  <si>
    <t>ODS Residential 3.3</t>
  </si>
  <si>
    <t>24-hour care with trained counselors to stabilize multidimensional imminent danger. Less intense milieu and group treatment for those with cognitive or other impairments unable to use the full active milieu or therapeutic community and preparation for outpatient treatment. (Note: This level is not designated for adolescents).</t>
  </si>
  <si>
    <t>ODS-114</t>
  </si>
  <si>
    <t>ODS Residential 3.5</t>
  </si>
  <si>
    <t>24-hour care with trained counselors to stabilize multidimensional imminent danger and preparation for outpatient treatment. Able to tolerate and use the full milieu or therapeutic community.</t>
  </si>
  <si>
    <t>ODS-120d</t>
  </si>
  <si>
    <t>ODS NTP Methadone - Dosing</t>
  </si>
  <si>
    <r>
      <rPr>
        <b/>
        <u/>
        <sz val="10"/>
        <rFont val="Arial"/>
        <family val="2"/>
      </rPr>
      <t xml:space="preserve">METHADONE DOSING </t>
    </r>
    <r>
      <rPr>
        <sz val="10"/>
        <rFont val="Arial"/>
        <family val="2"/>
      </rPr>
      <t xml:space="preserve">- Provision of methadone as prescribed by a physician to alleviate the symptoms of withdrawal from narcotics, and other required/appropriate activities and services provided in compliance with CCR Title 9 beginning with Section 10000.  Services include intake, assessment and diagnosis, all medical supervision, urine drug screening, individual and group counseling, admission physical examinations and laboratory tests. </t>
    </r>
  </si>
  <si>
    <t>ODS-120i</t>
  </si>
  <si>
    <t>ODS NTP - Individual Counseling</t>
  </si>
  <si>
    <r>
      <rPr>
        <b/>
        <u/>
        <sz val="10"/>
        <rFont val="Arial"/>
        <family val="2"/>
      </rPr>
      <t>INDIVIDUAL COUNSELING</t>
    </r>
    <r>
      <rPr>
        <sz val="10"/>
        <rFont val="Arial"/>
        <family val="2"/>
      </rPr>
      <t xml:space="preserve"> - Face-to-face contacts between a beneficiary and a therapist or counselor.  Telephone contacts, home visits, and hospital visits do not qualify as Medi-Cal reimbursable units of service. </t>
    </r>
  </si>
  <si>
    <t>ODS-120g</t>
  </si>
  <si>
    <t>ODS NTP - Group Counseling</t>
  </si>
  <si>
    <t>ODS-120dbm</t>
  </si>
  <si>
    <t>ODS NTP Dosing - Bupe Mono</t>
  </si>
  <si>
    <t>Buprenorphine will be reimbursed for onsite administration and dispensing at NTP programs; additionally, physicians and licensed prescribers in DMC programs will be reimbursed for the ordering, prescribing, administering, and monitoring of medication assisted treatment.</t>
  </si>
  <si>
    <t>ODS-120dbct</t>
  </si>
  <si>
    <t>ODS NTP Dosing - Bupe Combo - Tablets</t>
  </si>
  <si>
    <t>Buprenorphine-Naloxone Combination will be reimbursed for onsite administration and dispensing at NTP programs; additionally, physicians and licensed prescribers in DMC programs will be reimbursed for the ordering, prescribing, administering, and monitoring of medication assisted treatment.</t>
  </si>
  <si>
    <t>ODS-120dbcf</t>
  </si>
  <si>
    <t>ODS NTP Dosing - Bupe Combo - Film</t>
  </si>
  <si>
    <t>ODS-120dbi</t>
  </si>
  <si>
    <t>ODS NTP Dosing - Bupe Injectable</t>
  </si>
  <si>
    <t>Monthly</t>
  </si>
  <si>
    <t>No description on state list as of the Fiscal Year (FY) 2019-2020 Substance Use Disorder (SUD) Organized Delivery System (ODS) cost report</t>
  </si>
  <si>
    <t>ODS-120dd</t>
  </si>
  <si>
    <t xml:space="preserve">ODS NTP Dosing - Disulfiram </t>
  </si>
  <si>
    <t xml:space="preserve">Disulfiram will be reimbursed for onsite administration and dispensing at NTP programs; additionally, physicians and licensed prescribers in DMC programs will be reimbursed for the ordering, prescribing, administering, and monitoring of medication assisted treatment. </t>
  </si>
  <si>
    <t>ODS-120dnt</t>
  </si>
  <si>
    <t>ODS NTP Dosing - Naltrexone</t>
  </si>
  <si>
    <t>Face-to-face Visit</t>
  </si>
  <si>
    <t>The use of Naltrexone (Trexan) to block the effects of heroin and other narcotics or opioids, such as codeine, pentazocine (Talwin), morphine, oxycodone (Percodan), and hydromorphone (Dilaudid).  Includes medication, medical direction, medically necessary urine screens, counseling, and other appropriate activities and services.  
For DMC, Naltrexone treatment is an outpatient service directed at detoxified opiate addicts by using the drug Naltrexone, which blocks the euphoric effects of opiates and helps prevent relapse to opiate addiction.  [Title 22, July 1, 2013]</t>
  </si>
  <si>
    <t>ODS-120dnti</t>
  </si>
  <si>
    <t>ODS NTP Dosing - Naltrexone Injectable</t>
  </si>
  <si>
    <t>ODS-120dn</t>
  </si>
  <si>
    <t>ODS NTP Dosing - Naloxone 2-pack</t>
  </si>
  <si>
    <t>Naloxone will be reimbursed for onsite administration and dispensing at NTP programs; additionally, physicians and licensed prescribers in DMC programs will be reimbursed for the ordering, prescribing, administering, and monitoring of medication assisted treatment.</t>
  </si>
  <si>
    <t>there's a two pack generic</t>
  </si>
  <si>
    <t>PriPrev-12</t>
  </si>
  <si>
    <t>SA-PriPrevention Info Dissemination</t>
  </si>
  <si>
    <t xml:space="preserve">This strategy provides awareness and knowledge of the nature and extent of alcohol, tobacco and drug use, abuse and addiction and their effects on individuals, families and communities.  It also provides knowledge and awareness of available prevention programs and services.  Information dissemination is characterized by one-way communication from the source to the audience, with limited contact between the two.  Examples of activities conducted and methods used for this strategy include (but are not limited to) the following:                                                                                    a. Clearinghouse/information resource center(s);
b. Resource directories;
c. Media campaigns;
d. Brochures;
e. Radio/TV public service announcements;
f. Speaking engagements;
g. Health fairs/health promotion; and
h. Information lines.
</t>
  </si>
  <si>
    <t>PriPrev-13</t>
  </si>
  <si>
    <t>SA-PriPrevention Education</t>
  </si>
  <si>
    <t xml:space="preserve">This strategy involves two-way communication and is distinguished from the Information Dissemination strategy by the fact that interaction between the educator/facilitator and the participants is the basis of its activities.  Activities under this strategy aim to affect critical life and social skills, including decision-making, refusal skills, critical analysis (e.g., of media messages) and systematic judgment abilities.  Examples of activities conducted and methods used for this strategy include (but are not limited to) the following:                                                         a. Classroom and/or small group sessions (all ages);
b. Parenting and family management classes;
c. Peer leader/helper programs;
d. Education programs for youth groups; and,
e. Children of substance abusers’ groups.
</t>
  </si>
  <si>
    <t>PriPrev-14</t>
  </si>
  <si>
    <t>SA-PriPrevention Alternatives</t>
  </si>
  <si>
    <t xml:space="preserve">This strategy provides for the participation of target populations in activities that exclude alcohol, tobacco and other drug use.  The assumption is that constructive and healthy activities offset the attraction to, or otherwise meet the needs usually filled by, alcohol, tobacco and other drugs and would, therefore, minimize or obviate resorting to the latter.  Examples of activities conducted and methods used for this strategy include (but are not limited to) the following:                                                                                                                            a. Drug free dances and parties;
b. Youth/adult leadership activities;
c. Community drop-in centers; and,
d. Community service activities.
</t>
  </si>
  <si>
    <t>PriPrev-15</t>
  </si>
  <si>
    <t>SA-PriPrevention Problem Id's/Referrals</t>
  </si>
  <si>
    <t xml:space="preserve">This strategy aims at identification of those who have indulged in illegal and/or age-inappropriate use of tobacco or alcohol and those individuals who have indulged in the first use of illicit drugs in order to assess if their behavior can be reversed through education.  However, this strategy does not include any activity designed to determine if a person is in need of treatment.  Examples of activities conducted and methods used for this strategy include (but are not limited to) the following:                                                                                          a. Employee assistance programs;
b. Student assistance programs; and,
c. Driving while under the influence/driving while intoxicated education programs.
</t>
  </si>
  <si>
    <t>PriPrev-16</t>
  </si>
  <si>
    <t>SA-PriPrevention Cmmty Based Process</t>
  </si>
  <si>
    <t xml:space="preserve">This strategy aims to enhance the ability of the community to more effectively provide prevention and treatment services for alcohol, tobacco and drug abuse disorders.  Activities in this strategy include organizing, planning, enhancing efficiency and effectiveness of services implementation, inter-agency collaboration, coalition building and networking.  Examples of activities conducted and methods used for this strategy include (but are not limited to) the following:                                                                                                                           a. Community and volunteer training, e.g., neighborhood action training, training of key people in the system, staff officials training;
b. Systematic planning;
c. Multi-agency coordination and collaboration;
d. Accessing services and funding; and,
e. Community team-building.  
</t>
  </si>
  <si>
    <t>PriPrev-17</t>
  </si>
  <si>
    <t>SA-PriPrevention Environmental</t>
  </si>
  <si>
    <t xml:space="preserve">This strategy establishes or changes written and unwritten community standards, codes and attitudes, thereby influencing incidence and prevalence of the abuse of alcohol, tobacco, and other drugs used in the general population.  This strategy can be divided into two subcategories to permit distinction between activities which center on legal and regulatory initiatives and those which relate to the service and action-oriented initiatives.  Examples of activities conducted and methods used for this strategy shall include, (but not be limited to) the following:                                                                                                                                 a. Promoting the establishment and review of alcohol, tobacco and drug use policies in schools;
b. Technical assistance to communities to maximize local enforcement procedures governing availability and distribution of alcohol, tobacco and other drug use;
c. Modifying alcohol and tobacco advertising practices; and,
d. Product pricing strategies.
</t>
  </si>
  <si>
    <t>Res-50</t>
  </si>
  <si>
    <t>SA-Res Free Standing Res Detox</t>
  </si>
  <si>
    <t>Bed Days</t>
  </si>
  <si>
    <t xml:space="preserve">Services in a non-hospital setting that provide for safe withdrawal and transition to ongoing treatment.  </t>
  </si>
  <si>
    <t>Res-51</t>
  </si>
  <si>
    <t>SA-Res Recov Long Term (over 30 days)</t>
  </si>
  <si>
    <r>
      <t xml:space="preserve">More than 30 days of non-acute treatment services in a residential setting. Services are provided by program-designated personnel and include recovery/treatment planning, educational sessions, social/recreational activities, individual and group sessions, detoxification services, and information about (and may include assistance in obtaining) health, social, vocational, and other community services.  Perinatal residential funding is intended for gender-specific services tailored to meet the recovery and treatment needs of women and their children.                                                                                                                        </t>
    </r>
    <r>
      <rPr>
        <b/>
        <u/>
        <sz val="10"/>
        <rFont val="Arial"/>
        <family val="2"/>
      </rPr>
      <t>Medi-Cal Beneficiaries Only:</t>
    </r>
    <r>
      <rPr>
        <sz val="10"/>
        <rFont val="Arial"/>
        <family val="2"/>
      </rPr>
      <t xml:space="preserve">  Only pregnant and postpartum women  who are DMC beneficiaries may receive DMC services.  The licensed treatment capacity of a facility eligible for DMC perinatal certification cannot be more than 16 persons.  Beds occupied by children are not counted toward the 16-bed limit.  The facility may not share food, shelter, treatment or services with another residential treatment facility unless the combined treatment capacity of all the facilities is 16 or less.</t>
    </r>
  </si>
  <si>
    <t>Res-52</t>
  </si>
  <si>
    <t>SA-Res Recov Short Term (up to 30 days)</t>
  </si>
  <si>
    <r>
      <t xml:space="preserve">Thirty days or less of non-acute treatment services in a residential setting. Services are provided by program-designated personnel and include recovery/treatment planning, educational sessions, social/recreational activities, individual and group sessions, and information about (and may include assistance in obtaining) health, social, vocational, and other community services.  Perinatal residential funding is intended for gender-specific residential services tailored to meet the recovery and treatment needs of women and their children.                                                                                                                              </t>
    </r>
    <r>
      <rPr>
        <b/>
        <u/>
        <sz val="10"/>
        <rFont val="Arial"/>
        <family val="2"/>
      </rPr>
      <t xml:space="preserve">Medi-Cal Beneficiaries: </t>
    </r>
    <r>
      <rPr>
        <sz val="10"/>
        <rFont val="Arial"/>
        <family val="2"/>
      </rPr>
      <t xml:space="preserve"> Only pregnant and postpartum1 women who are DMC beneficiaries may receive DMC residential services.  Parenting women who are Medi-Cal eligible are still eligible for non-perinatal DMC services.  [Title 22, July 1, 2013] Licensed treatment capacity of a facility eligible for DMC perinatal certification cannot be more than 16 persons.  Beds occupied by children are not counted toward the 16-bed limit.  The facility may not share food, shelter, treatment or services with another residential treatment facility unless the combined treatment capacity of all the facilities is 16 or less.</t>
    </r>
  </si>
  <si>
    <t>Res-58</t>
  </si>
  <si>
    <t xml:space="preserve">ODS Room &amp; Board, Residential Treatment </t>
  </si>
  <si>
    <t>Counties entering into a state-county intergovernmental agreement to participate in the DMC-ODS Waiver are required to provide at least one ASAM level of residential treatment for approval of a county implementation plan in the first year. As the room and board portion of the required residential services is not a Medicaid billable activity, SABG Discretionary funds, may be utilized to cover the cost of room and board in adherence with the following guidance:
• Residential treatment is a non-institutional, 24-hour non-medical, short-term residential program providing rehabilitation services to beneficiaries with a SUD diagnosis;
• A Medical Director or Licensed Practitioner of the Healing Arts must determine that the residential treatment is medically necessary and in accordance with the beneficiary’s individualized treatment plan; and 
• Counties must insure payment of room and board is for food and lodging expenses only.</t>
  </si>
  <si>
    <t>Res-58-1</t>
  </si>
  <si>
    <t>ODS Room &amp; Board, Residential Treatment (Perinatal Only)</t>
  </si>
  <si>
    <t>Res-59</t>
  </si>
  <si>
    <t>ODS Room &amp; Board Recovery Residences</t>
  </si>
  <si>
    <t>Counties entering into a state-county intergovernmental agreement to participate in the DMC-ODS Waiver may offer RR services as an ancillary component of the DMC-ODS Waiver in adherence with the following guidance:
•	RRs do not provide SUD services or require licensure by DHCS;
•	All RR residents must be actively engaged in medically necessary SUD treatment or recovery support services to be provided off-site;
•	SABG Discretionary or Perinatal (for perinatal beneficiaries only) funding may be expended for room and board (food and lodging) expenses only;
•	RR residents’ stay is limited to short term (up to 24 months);
•	Counties shall ensure the RR is secure, safe, and alcohol and drug free; and
•	Counties shall develop guidelines for contracted RR providers, provide monitoring and oversight, and fulfill all SABG reporting requirements.</t>
  </si>
  <si>
    <t>Res-59-1</t>
  </si>
  <si>
    <t>ODS Room &amp; Board Recovery Residences (Perinatal Only)</t>
  </si>
  <si>
    <t>SecPrev-18</t>
  </si>
  <si>
    <t>SA-Sec Prev Early Intervention</t>
  </si>
  <si>
    <t xml:space="preserve">A service for individuals who, for a specific reason, are at risk of developing substance-related problems, or a service for those for whom there is not yet sufficient information to document a diagnosable substance use disorder. Early intervention includes screening for disease progression and taking preventative measures in order to mitigate progression to a substance use disorder. </t>
  </si>
  <si>
    <t>SecPrev-19</t>
  </si>
  <si>
    <t>SA-Sec Prev Outreach</t>
  </si>
  <si>
    <t xml:space="preserve">Activities for the purpose of encouraging those individuals in need of treatment to undergo such treatment.  The funding source of the program determines the type of unit information that must be reported.  </t>
  </si>
  <si>
    <t>SecPrev-20</t>
  </si>
  <si>
    <t>SA-Sec Prev IDU or IVDU</t>
  </si>
  <si>
    <t>Activities for the purpose of encouraging those individuals in need of treatment to undergo such treatment.</t>
  </si>
  <si>
    <t>SecPrev-21</t>
  </si>
  <si>
    <t>SA-Sec Prev Referrals/Screening/Intake</t>
  </si>
  <si>
    <t>Activities involved in the assessment of a client's needs to ensure the most appropriate treatment.  This may include the completion of record-keeping documents.</t>
  </si>
  <si>
    <t>Supt-00</t>
  </si>
  <si>
    <t>County Admin, Mgmt, Support Services</t>
  </si>
  <si>
    <t xml:space="preserve">Administrative, management, and support functions not specifically defined in the other Support Services components.  </t>
  </si>
  <si>
    <t>Supt-06</t>
  </si>
  <si>
    <t>SA-Support Start-Up Costs</t>
  </si>
  <si>
    <t xml:space="preserve">Costs associated with initial development of a program within the 90 days prior to the provider's ability to provide services. Includes administrative and staff salaries, training, rent, utilities, and repairs.  </t>
  </si>
  <si>
    <r>
      <rPr>
        <b/>
        <sz val="11"/>
        <rFont val="Arial"/>
        <family val="2"/>
      </rPr>
      <t>N/A</t>
    </r>
    <r>
      <rPr>
        <sz val="11"/>
        <rFont val="Arial"/>
        <family val="2"/>
      </rPr>
      <t xml:space="preserve"> = Not reported on Medi-Cal Claims</t>
    </r>
  </si>
  <si>
    <t>Cost Reimbursement (CR)</t>
  </si>
  <si>
    <t>Outpatient Blended Rate (FFS)</t>
  </si>
  <si>
    <t>Fee-For-Service (FFS)</t>
  </si>
  <si>
    <r>
      <t>Practitioner Type</t>
    </r>
    <r>
      <rPr>
        <sz val="10"/>
        <color rgb="FF000000"/>
        <rFont val="Arial"/>
        <family val="2"/>
      </rPr>
      <t> </t>
    </r>
  </si>
  <si>
    <t xml:space="preserve">Non Billing Staffing </t>
  </si>
  <si>
    <t>Licensed Physician</t>
  </si>
  <si>
    <t xml:space="preserve">Physician’s Assistant </t>
  </si>
  <si>
    <t xml:space="preserve">Nurse Practitioner </t>
  </si>
  <si>
    <t>Registered Nurse</t>
  </si>
  <si>
    <t xml:space="preserve">Clinical Nurse Specialist </t>
  </si>
  <si>
    <t xml:space="preserve">Certified AOD Counselor </t>
  </si>
  <si>
    <t>Licensed Vocational Nurse</t>
  </si>
  <si>
    <t>Pharmacist </t>
  </si>
  <si>
    <t>Licensed Psychiatric Technician </t>
  </si>
  <si>
    <t xml:space="preserve">Psychologist (Licensed or waivered) </t>
  </si>
  <si>
    <t xml:space="preserve">LPHA (MFT, LCSW, LPCC)/ Intern or Waivered LPHA </t>
  </si>
  <si>
    <t>Mental Health Rehab Specialist  </t>
  </si>
  <si>
    <t>Peer Support Specialist </t>
  </si>
  <si>
    <t>Other Qualified Provider</t>
  </si>
  <si>
    <t>Medical Student in Clerkship</t>
  </si>
  <si>
    <t>Clinical Trainee - Licensed Clinical Social Worker (LCSW)</t>
  </si>
  <si>
    <t>Clinical Trainee - Licensed Marriage and Family Therapist Clinical Trainee</t>
  </si>
  <si>
    <t>Clinical Trainee - Licensed Occupational Therapist</t>
  </si>
  <si>
    <t xml:space="preserve">Clinical Trainee - Licensed Professional Clinical Counselor </t>
  </si>
  <si>
    <t xml:space="preserve">Clinical Trainee - Licensed Psychiatric Technician </t>
  </si>
  <si>
    <t xml:space="preserve">Clinical Trainee - Licensed Vocational Nurse </t>
  </si>
  <si>
    <t>Clinical Trainee - Nurse Practitioner</t>
  </si>
  <si>
    <t>Clinical Trainee - Nurse Specialist</t>
  </si>
  <si>
    <t xml:space="preserve">Clinical Trainee - Psychologist </t>
  </si>
  <si>
    <t xml:space="preserve">Clinical Trainee - Registered Nurse </t>
  </si>
  <si>
    <t>Funding</t>
  </si>
  <si>
    <t>MH CYF County General Fund</t>
  </si>
  <si>
    <t>251962-10000-10001670-0001</t>
  </si>
  <si>
    <t>MH CYF Fed SDMC FFP (50%)</t>
  </si>
  <si>
    <t>MH CYF State 2011 PSR-EPSDT</t>
  </si>
  <si>
    <t>MH CYF County GF WO CODB</t>
  </si>
  <si>
    <t>MH WO DCYF Adol Hlth Wrkng Grp</t>
  </si>
  <si>
    <t>251962-10002-10001799-0001</t>
  </si>
  <si>
    <t>MH WO DCYF Dimensions Clinic</t>
  </si>
  <si>
    <t>251962-10002-10001799-0002</t>
  </si>
  <si>
    <t>MH WO DCYF Violence Prevention</t>
  </si>
  <si>
    <t>251962-10002-10001799-0003</t>
  </si>
  <si>
    <t>MH WO DCYF Prop J Collaborative</t>
  </si>
  <si>
    <t>251962-10002-10001799-0004</t>
  </si>
  <si>
    <t>MH WO DCYF Parent Training Initiative</t>
  </si>
  <si>
    <t>251962-10002-10001799-0005</t>
  </si>
  <si>
    <t>MH WO DCYF High School</t>
  </si>
  <si>
    <t>251962-10002-10001799-0006</t>
  </si>
  <si>
    <t>MH WO DCYF Child Care</t>
  </si>
  <si>
    <t>251962-10002-10001799-0007</t>
  </si>
  <si>
    <t>MH WO DCYF TIS CBO Pilot</t>
  </si>
  <si>
    <t>251962-10002-10001799-0009</t>
  </si>
  <si>
    <t xml:space="preserve">MH WO DCYF CH AARFQ </t>
  </si>
  <si>
    <t>251962-10002-10001799-0010</t>
  </si>
  <si>
    <t>MH WO DCYF SFUSD MH Crisis</t>
  </si>
  <si>
    <t>251962-10002-10001799-0011</t>
  </si>
  <si>
    <t>MH WO CFC Early Prevention</t>
  </si>
  <si>
    <t>251962-10002-10001800-0001</t>
  </si>
  <si>
    <t>MH WO CFC First Five PTI</t>
  </si>
  <si>
    <t>251962-10002-10001800-0002</t>
  </si>
  <si>
    <t>MH WO CFC School Readiness</t>
  </si>
  <si>
    <t>251962-10002-10001800-0003</t>
  </si>
  <si>
    <t>MH WO CFC Prop 10</t>
  </si>
  <si>
    <t>251962-10002-10001800-0004</t>
  </si>
  <si>
    <t>MH WO JUV Probation Log Cabin Ranch</t>
  </si>
  <si>
    <t>251962-10002-10001801-0001</t>
  </si>
  <si>
    <t>MH WO USD SED Partnership</t>
  </si>
  <si>
    <t>251962-10002-10001802-0001</t>
  </si>
  <si>
    <t>MH WO HSA Childcare</t>
  </si>
  <si>
    <t>251962-10002-10001803-0001</t>
  </si>
  <si>
    <t>MH WO HSA CWS Non-IVE Overmatch</t>
  </si>
  <si>
    <t>251962-10002-10001803-0002</t>
  </si>
  <si>
    <t>MH WO HSA Drug Court</t>
  </si>
  <si>
    <t>251962-10002-10001803-0003</t>
  </si>
  <si>
    <t>MH WO HSA Foster Care Migration</t>
  </si>
  <si>
    <t>251962-10002-10001803-0004</t>
  </si>
  <si>
    <t>MH WO HSA Infant Parent</t>
  </si>
  <si>
    <t>251962-10002-10001803-0005</t>
  </si>
  <si>
    <t>MH WO HSA GF Match</t>
  </si>
  <si>
    <t>251962-10002-10001803-0006</t>
  </si>
  <si>
    <t xml:space="preserve">MH WO HSA EPSDT Match </t>
  </si>
  <si>
    <t>251962-10002-10001803-0007</t>
  </si>
  <si>
    <t>MH WO HSA Preschool for All</t>
  </si>
  <si>
    <t>251962-10002-10001803-0008</t>
  </si>
  <si>
    <t>MH WO HSA Parent Training Initiative</t>
  </si>
  <si>
    <t>251962-10002-10001803-0009</t>
  </si>
  <si>
    <t>MH WO HSA PTI WO</t>
  </si>
  <si>
    <t>251962-10002-10001803-0010</t>
  </si>
  <si>
    <t>MH WO HSA SPMP Foster Care</t>
  </si>
  <si>
    <t>251962-10002-10001803-0011</t>
  </si>
  <si>
    <t>MH WO HSA TBS Shadow SVCS</t>
  </si>
  <si>
    <t>251962-10002-10001803-0012</t>
  </si>
  <si>
    <t>MH WO HSA Therapeutic Foster Care</t>
  </si>
  <si>
    <t>251962-10002-10001803-0013</t>
  </si>
  <si>
    <t>MH WO HSA Calworks</t>
  </si>
  <si>
    <t>251962-10002-10001803-0014</t>
  </si>
  <si>
    <t>MH WO HSA HUB EPSDT Match</t>
  </si>
  <si>
    <t>251962-10002-10001803-0016</t>
  </si>
  <si>
    <t>MH WO HSA CWS Permanency</t>
  </si>
  <si>
    <t>251962-10002-10001803-0018</t>
  </si>
  <si>
    <t>MH WO-CH TAY Cert &amp; Emp Prog</t>
  </si>
  <si>
    <t>251984-10002-10033255-0001</t>
  </si>
  <si>
    <t>MH WO-CH TAY Homeless Lingkage</t>
  </si>
  <si>
    <t>251984-10002-10033255-0002</t>
  </si>
  <si>
    <t>MH WO-CH TAY SOC Network Dev</t>
  </si>
  <si>
    <t>251984-10002-10033255-0003</t>
  </si>
  <si>
    <t>MH WO-CH TAY SOC Engagement</t>
  </si>
  <si>
    <t>251984-10002-10033255-0004</t>
  </si>
  <si>
    <t xml:space="preserve">MH WO HSA Others </t>
  </si>
  <si>
    <t>251984-10002-10001988-0001</t>
  </si>
  <si>
    <t>MH WO HSA TAY SF Support</t>
  </si>
  <si>
    <t>251984-10002-10001988-0002</t>
  </si>
  <si>
    <t>MH WO HSA DEAP SSI</t>
  </si>
  <si>
    <t>251984-10002-10001988-0003</t>
  </si>
  <si>
    <t xml:space="preserve">MH WO HSA HAP PRC </t>
  </si>
  <si>
    <t>251984-10002-10001988-0004</t>
  </si>
  <si>
    <t>MH WO HSA PAES</t>
  </si>
  <si>
    <t>251984-10002-10001988-0005</t>
  </si>
  <si>
    <t>MH WO HSA Rep Payee</t>
  </si>
  <si>
    <t>251984-10002-10001988-0006</t>
  </si>
  <si>
    <t>MH WO HSA PAES Triage</t>
  </si>
  <si>
    <t>251984-10002-10001988-0007</t>
  </si>
  <si>
    <t>MH HSA SB1045 Conservator WO</t>
  </si>
  <si>
    <t>251984-10002-10001988-0008</t>
  </si>
  <si>
    <t>MH WO HOM Housing</t>
  </si>
  <si>
    <t>251984-10002-10001989-0001</t>
  </si>
  <si>
    <t>MH WO HOM Rep Payee</t>
  </si>
  <si>
    <t>251984-10002-10001989-0002</t>
  </si>
  <si>
    <t>MH WO HOM UC Roving Team</t>
  </si>
  <si>
    <t>251984-10002-10001989-0003</t>
  </si>
  <si>
    <t>MH WO HOM SF Continuum of Care Housing</t>
  </si>
  <si>
    <t>251984-10002-10001989-0004</t>
  </si>
  <si>
    <t>MH WO SHF Linkage</t>
  </si>
  <si>
    <t>251984-10002-10001991-0002</t>
  </si>
  <si>
    <t>MH WO SHF NOVA</t>
  </si>
  <si>
    <t>251984-10002-10001991-0003</t>
  </si>
  <si>
    <t>MH WO SHF NOVA BJA Grant</t>
  </si>
  <si>
    <t>251984-10002-10001991-0004</t>
  </si>
  <si>
    <t>MH WO JUV Adult AIMM Higher</t>
  </si>
  <si>
    <t>251984-10002-10001990-0001</t>
  </si>
  <si>
    <t>MH 3rd Party Insurance Fees</t>
  </si>
  <si>
    <t>NA</t>
  </si>
  <si>
    <t>MH 3rd Party Patient/Client Fees</t>
  </si>
  <si>
    <t>MH Adult Fed SDMC FFP (50%)</t>
  </si>
  <si>
    <t>251984-10000-10001792-0001</t>
  </si>
  <si>
    <t>MH Adult State 1991 MH Realignment</t>
  </si>
  <si>
    <t>MH Adult County General Fund</t>
  </si>
  <si>
    <t>MH Adult Medicare</t>
  </si>
  <si>
    <t>MH Adult County Local Match</t>
  </si>
  <si>
    <t>MH Adult County GF WO CODB</t>
  </si>
  <si>
    <t>MH Adult TAY Baseline</t>
  </si>
  <si>
    <t>251984-10000-10001792-0020</t>
  </si>
  <si>
    <t>MH Adult BH Outreach Team</t>
  </si>
  <si>
    <t>251984-10000-10001792-0022</t>
  </si>
  <si>
    <t>MH Pharmacy</t>
  </si>
  <si>
    <t>240645-10000-10001790-0001</t>
  </si>
  <si>
    <t xml:space="preserve">MH TS Acute Care </t>
  </si>
  <si>
    <t>240645-10000-10001668-0002</t>
  </si>
  <si>
    <t>MH SB1045 Evaluation</t>
  </si>
  <si>
    <t>240645-10000-10001668-0010</t>
  </si>
  <si>
    <t>MH DEAP SSI</t>
  </si>
  <si>
    <t>240645-10000-10001669-0003</t>
  </si>
  <si>
    <t>MH Primary Care</t>
  </si>
  <si>
    <t>240645-10000-10001669-0008</t>
  </si>
  <si>
    <t>MH Long Term Care</t>
  </si>
  <si>
    <t>240645-10000-10026703-0001</t>
  </si>
  <si>
    <t>MH GF Primary Care</t>
  </si>
  <si>
    <t>MH CYF Family Mosaic Capitated Medi-Cal</t>
  </si>
  <si>
    <t>251962-10000-10001794-0001</t>
  </si>
  <si>
    <t>MH CYF State 1991 Realignment</t>
  </si>
  <si>
    <t>MH CYF County Local Match</t>
  </si>
  <si>
    <t>SUD 3rd Party Patient/Client Fees</t>
  </si>
  <si>
    <t>SUD 3rd Party Insurance Fees</t>
  </si>
  <si>
    <t>SUD 3rd Party Medicare</t>
  </si>
  <si>
    <t>SUD Fed DMC FFP, CFDA 93.778</t>
  </si>
  <si>
    <t>240646-10000-10001681-0003</t>
  </si>
  <si>
    <t>SUD Fed Perinatal DMC FFP, CFDA 93.778</t>
  </si>
  <si>
    <t>SUD Fed SABG Adolescent Tx Svcs, CFDA 93.959</t>
  </si>
  <si>
    <t>SUD Fed SABG Discretionary, CFDA 93.959</t>
  </si>
  <si>
    <t>SUD Fed SABG Friday Night Live/Club Live, CFDA 93.959</t>
  </si>
  <si>
    <t>SUD Fed SABG Perinatal Set-Aside, CFDA 93.959</t>
  </si>
  <si>
    <t>SUD Fed SABG Primary Prevention Set-Aside, CFDA 93.959</t>
  </si>
  <si>
    <t>SUD State DMC</t>
  </si>
  <si>
    <t>SUD State Perinatal DMC</t>
  </si>
  <si>
    <t>SUD State Non-DMC</t>
  </si>
  <si>
    <t>SUD State Drug Court</t>
  </si>
  <si>
    <t>SUD State Comprehensive Drug Court</t>
  </si>
  <si>
    <t>SUD State Dependency Drug Court</t>
  </si>
  <si>
    <t>SUD State Drug Court Partnership</t>
  </si>
  <si>
    <t>SUD State General Fund (ODS Waiver)</t>
  </si>
  <si>
    <t>SUD State Women/Children's Residential</t>
  </si>
  <si>
    <t>SUD State DMC Expanded</t>
  </si>
  <si>
    <t xml:space="preserve">SUD State DMC IOT Expanded </t>
  </si>
  <si>
    <t>SUD County General Fund</t>
  </si>
  <si>
    <t>SUD County General Fund (WO CODB)</t>
  </si>
  <si>
    <t>SUD County General Fund (CJC)</t>
  </si>
  <si>
    <t>240646-10000-10001681-0002</t>
  </si>
  <si>
    <t>SUD County General Fund (Other Services)</t>
  </si>
  <si>
    <t>240646-10000-10001681-0008</t>
  </si>
  <si>
    <t>SUD County ERAF</t>
  </si>
  <si>
    <t>240646-20813-10001668-0003</t>
  </si>
  <si>
    <t>SUD WO JPD LCR</t>
  </si>
  <si>
    <t>240646-10002-10001801-0001</t>
  </si>
  <si>
    <t>SUD WO APD Case Mgmt</t>
  </si>
  <si>
    <t>240646-10002-10001972-0002</t>
  </si>
  <si>
    <t>SUD WO APD Psych Social Worker</t>
  </si>
  <si>
    <t>240646-10002-10001972-0003</t>
  </si>
  <si>
    <t>SUD WO APD Residential</t>
  </si>
  <si>
    <t>240646-10002-10001972-0004</t>
  </si>
  <si>
    <t>SUD WO APD Care Coordination</t>
  </si>
  <si>
    <t>240646-10002-10001972-0001</t>
  </si>
  <si>
    <t>SUD WO DCYF Joint Violence Prevention</t>
  </si>
  <si>
    <t>240646-10002-10001973-0002</t>
  </si>
  <si>
    <t>SUD WO DCYF Wellness Centers</t>
  </si>
  <si>
    <t>240646-10002-10001973-0001</t>
  </si>
  <si>
    <t>SUD WO HSA IPO</t>
  </si>
  <si>
    <t>240646-10002-10001975-0001</t>
  </si>
  <si>
    <t>SUD WO HSA PAES</t>
  </si>
  <si>
    <t>240646-10002-10026713-0001</t>
  </si>
  <si>
    <t>SUD WO HOM SFHOT</t>
  </si>
  <si>
    <t>240646-10002-10001974-0001</t>
  </si>
  <si>
    <t>HHS County - General Fund</t>
  </si>
  <si>
    <t>162644-10000-10026709-0001</t>
  </si>
  <si>
    <t>HHS WO - HSA AIDS Health Services</t>
  </si>
  <si>
    <t>162644-10002-10026709-0001</t>
  </si>
  <si>
    <t>HPS County - General Fund</t>
  </si>
  <si>
    <t>251929-10000-10001677-0002</t>
  </si>
  <si>
    <t>HUH General Fund</t>
  </si>
  <si>
    <t>179668-10000-10001675-0001</t>
  </si>
  <si>
    <t>HUH General Fund - Mental Health</t>
  </si>
  <si>
    <t>240645-10000-10001669-0001</t>
  </si>
  <si>
    <t xml:space="preserve">HUH WO Adult Probation AB109 Stabilization Bed </t>
  </si>
  <si>
    <t>179668-10002-10026379-0001</t>
  </si>
  <si>
    <t xml:space="preserve">HUH WO Adult Probation Stabilization Bed </t>
  </si>
  <si>
    <t>HUH EDCM Adrian Hotel Stabilization Rooms</t>
  </si>
  <si>
    <t>251642-10000-10001839-0002</t>
  </si>
  <si>
    <t xml:space="preserve">HUH Stabilization/Medical Respite </t>
  </si>
  <si>
    <t>273641-10000-10001997-0002</t>
  </si>
  <si>
    <t>179668-10002-10026379-0002</t>
  </si>
  <si>
    <t>COPC General Fund - Admin</t>
  </si>
  <si>
    <t>251892-10000-10001992-0002</t>
  </si>
  <si>
    <t>COPC General Fund - Medical Respite</t>
  </si>
  <si>
    <t>COPC General Fund - Tom Waddell</t>
  </si>
  <si>
    <t>251905-10000-10001993-0018</t>
  </si>
  <si>
    <t>OTHER ADM-LENO WAIVER</t>
  </si>
  <si>
    <t>179668-10000-10026712-0001</t>
  </si>
  <si>
    <t>OTHER YOUTH GUIDANCE CENTER</t>
  </si>
  <si>
    <t>251893-10000-10001994-0009</t>
  </si>
  <si>
    <t>PH WO CFC Healthy Kids</t>
  </si>
  <si>
    <t>179661-10002-10001664-0001</t>
  </si>
  <si>
    <t>PH WO DCYF Children Community Response Network</t>
  </si>
  <si>
    <t>251929-10002-10001976-0002</t>
  </si>
  <si>
    <t>PH WO DCYF Healthy Kids</t>
  </si>
  <si>
    <t>179661-10002-10001765-0001</t>
  </si>
  <si>
    <t>PH WO DCYF Street Violence Prevention</t>
  </si>
  <si>
    <t>251929-10002-10001976-0001</t>
  </si>
  <si>
    <t>Non DPH 3rd Party Insurance Fees</t>
  </si>
  <si>
    <t>Non DPH 3rd Party Patient/Client Fees</t>
  </si>
  <si>
    <t>Non DPH Fund Raising</t>
  </si>
  <si>
    <t>Non DPH In-Kind</t>
  </si>
  <si>
    <t>Non DPH Provider's Fund</t>
  </si>
  <si>
    <t>Non DPH Provider's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</si>
</sst>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0.00\)"/>
    <numFmt numFmtId="165" formatCode="#,##0\ ;\(#,##0\)"/>
    <numFmt numFmtId="166" formatCode="#,##0.0000"/>
    <numFmt numFmtId="167" formatCode="_(* #,##0_);_(* \(#,##0\);_(* &quot;-&quot;??_);_(@_)"/>
    <numFmt numFmtId="168" formatCode="m/d/yy;@"/>
    <numFmt numFmtId="169" formatCode="&quot;$&quot;#,##0"/>
    <numFmt numFmtId="170" formatCode="&quot;$&quot;#,##0.00"/>
    <numFmt numFmtId="171" formatCode="mm/dd/yy;@"/>
    <numFmt numFmtId="172" formatCode="0.0%"/>
    <numFmt numFmtId="173" formatCode="_(&quot;$&quot;* #,##0_);_(&quot;$&quot;* \(#,##0\);_(&quot;$&quot;* &quot;-&quot;??_);_(@_)"/>
  </numFmts>
  <fonts count="52">
    <font>
      <sz val="10"/>
      <name val="Arial"/>
      <family val="2"/>
    </font>
    <font>
      <sz val="11"/>
      <color theme="1"/>
      <name val="Calibri"/>
      <family val="2"/>
      <scheme val="minor"/>
    </font>
    <font>
      <sz val="9"/>
      <name val="Geneva"/>
      <family val="2"/>
    </font>
    <font>
      <sz val="10"/>
      <name val="Geneva"/>
      <family val="2"/>
    </font>
    <font>
      <sz val="12"/>
      <name val="Arial"/>
      <family val="2"/>
    </font>
    <font>
      <sz val="10"/>
      <name val="Tms Rmn"/>
      <family val="2"/>
    </font>
    <font>
      <sz val="10"/>
      <name val="MS Sans Serif"/>
      <family val="2"/>
    </font>
    <font>
      <b/>
      <sz val="12"/>
      <name val="Arial"/>
      <family val="2"/>
    </font>
    <font>
      <sz val="11"/>
      <name val="Arial"/>
      <family val="2"/>
    </font>
    <font>
      <b/>
      <sz val="11"/>
      <name val="Arial"/>
      <family val="2"/>
    </font>
    <font>
      <sz val="11"/>
      <name val="MS Sans Serif"/>
      <family val="2"/>
    </font>
    <font>
      <sz val="11"/>
      <color indexed="8"/>
      <name val="Calibri"/>
      <family val="2"/>
    </font>
    <font>
      <sz val="11"/>
      <color indexed="12"/>
      <name val="Arial"/>
      <family val="2"/>
    </font>
    <font>
      <strike/>
      <sz val="11"/>
      <color indexed="12"/>
      <name val="Arial"/>
      <family val="2"/>
    </font>
    <font>
      <strike/>
      <sz val="11"/>
      <color indexed="10"/>
      <name val="Arial"/>
      <family val="2"/>
    </font>
    <font>
      <u/>
      <sz val="11"/>
      <name val="Arial"/>
      <family val="2"/>
    </font>
    <font>
      <b/>
      <u/>
      <sz val="11"/>
      <name val="Arial"/>
      <family val="2"/>
    </font>
    <font>
      <b/>
      <sz val="10"/>
      <name val="Arial"/>
      <family val="2"/>
    </font>
    <font>
      <sz val="11"/>
      <color rgb="FF000000"/>
      <name val="Arial"/>
      <family val="2"/>
    </font>
    <font>
      <b/>
      <sz val="10"/>
      <color indexed="12"/>
      <name val="Arial"/>
      <family val="2"/>
    </font>
    <font>
      <sz val="10"/>
      <color indexed="8"/>
      <name val="Arial"/>
      <family val="2"/>
    </font>
    <font>
      <sz val="9"/>
      <name val="Arial"/>
      <family val="2"/>
    </font>
    <font>
      <i/>
      <sz val="11"/>
      <name val="Arial"/>
      <family val="2"/>
    </font>
    <font>
      <i/>
      <sz val="10"/>
      <name val="Arial"/>
      <family val="2"/>
    </font>
    <font>
      <sz val="11"/>
      <color rgb="FF0000FF"/>
      <name val="Arial"/>
      <family val="2"/>
    </font>
    <font>
      <sz val="11"/>
      <color rgb="FF3333FF"/>
      <name val="Arial"/>
      <family val="2"/>
    </font>
    <font>
      <i/>
      <sz val="11"/>
      <color rgb="FF0000FF"/>
      <name val="Arial"/>
      <family val="2"/>
    </font>
    <font>
      <b/>
      <i/>
      <sz val="11"/>
      <color rgb="FF0000FF"/>
      <name val="Arial"/>
      <family val="2"/>
    </font>
    <font>
      <i/>
      <sz val="9"/>
      <color rgb="FF0000FF"/>
      <name val="Arial"/>
      <family val="2"/>
    </font>
    <font>
      <b/>
      <sz val="11"/>
      <color indexed="12"/>
      <name val="Arial"/>
      <family val="2"/>
    </font>
    <font>
      <b/>
      <i/>
      <sz val="11"/>
      <name val="Arial"/>
      <family val="2"/>
    </font>
    <font>
      <u/>
      <sz val="10"/>
      <name val="Arial"/>
      <family val="2"/>
    </font>
    <font>
      <sz val="11"/>
      <color theme="1"/>
      <name val="Arial"/>
      <family val="2"/>
    </font>
    <font>
      <sz val="11"/>
      <color rgb="FFFF0000"/>
      <name val="Arial"/>
      <family val="2"/>
    </font>
    <font>
      <b/>
      <u/>
      <sz val="10"/>
      <name val="Arial"/>
      <family val="2"/>
    </font>
    <font>
      <sz val="10"/>
      <color rgb="FFFF0000"/>
      <name val="Arial"/>
      <family val="2"/>
    </font>
    <font>
      <b/>
      <sz val="10"/>
      <color rgb="FFFF0000"/>
      <name val="Arial"/>
      <family val="2"/>
    </font>
    <font>
      <b/>
      <sz val="10"/>
      <color rgb="FF000000"/>
      <name val="Arial"/>
      <family val="2"/>
    </font>
    <font>
      <sz val="10"/>
      <color rgb="FF000000"/>
      <name val="Arial"/>
      <family val="2"/>
    </font>
    <font>
      <b/>
      <sz val="11"/>
      <color rgb="FFFF0000"/>
      <name val="Arial"/>
      <family val="2"/>
    </font>
    <font>
      <b/>
      <sz val="11"/>
      <name val="Arial Narrow"/>
      <family val="2"/>
    </font>
    <font>
      <sz val="14"/>
      <name val="Calibri"/>
      <family val="2"/>
      <scheme val="minor"/>
    </font>
    <font>
      <b/>
      <sz val="10"/>
      <name val="Arial Narrow"/>
      <family val="2"/>
    </font>
    <font>
      <sz val="11"/>
      <name val="Arial Narrow"/>
      <family val="2"/>
    </font>
    <font>
      <sz val="10"/>
      <name val="Arial Narrow"/>
      <family val="2"/>
    </font>
    <font>
      <b/>
      <u/>
      <sz val="10"/>
      <name val="Arial Narrow"/>
      <family val="2"/>
    </font>
    <font>
      <b/>
      <i/>
      <sz val="10"/>
      <name val="Arial Narrow"/>
      <family val="2"/>
    </font>
    <font>
      <b/>
      <i/>
      <sz val="11"/>
      <name val="Arial Narrow"/>
      <family val="2"/>
    </font>
    <font>
      <i/>
      <sz val="10"/>
      <name val="Arial Narrow"/>
      <family val="2"/>
    </font>
    <font>
      <sz val="14"/>
      <color rgb="FFFF0000"/>
      <name val="Calibri"/>
      <family val="2"/>
      <scheme val="minor"/>
    </font>
    <font>
      <sz val="10"/>
      <name val="Arial"/>
      <family val="2"/>
    </font>
    <font>
      <b/>
      <sz val="8"/>
      <color rgb="FFFF0000"/>
      <name val="Arial"/>
      <family val="2"/>
    </font>
  </fonts>
  <fills count="14">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0" tint="-4.9958800012207406E-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5117038483843"/>
        <bgColor indexed="64"/>
      </patternFill>
    </fill>
    <fill>
      <patternFill patternType="solid">
        <fgColor theme="1" tint="0.49995422223578601"/>
        <bgColor indexed="64"/>
      </patternFill>
    </fill>
    <fill>
      <patternFill patternType="solid">
        <fgColor rgb="FF4472C4"/>
        <bgColor indexed="64"/>
      </patternFill>
    </fill>
    <fill>
      <patternFill patternType="solid">
        <fgColor theme="9" tint="0.79995117038483843"/>
        <bgColor indexed="64"/>
      </patternFill>
    </fill>
  </fills>
  <borders count="86">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right style="medium">
        <color auto="1"/>
      </right>
      <top/>
      <bottom style="thin">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style="medium">
        <color auto="1"/>
      </bottom>
      <diagonal/>
    </border>
    <border>
      <left/>
      <right/>
      <top style="thin">
        <color auto="1"/>
      </top>
      <bottom style="double">
        <color auto="1"/>
      </bottom>
      <diagonal/>
    </border>
    <border>
      <left/>
      <right/>
      <top/>
      <bottom style="double">
        <color auto="1"/>
      </bottom>
      <diagonal/>
    </border>
    <border>
      <left/>
      <right/>
      <top/>
      <bottom style="thick">
        <color auto="1"/>
      </bottom>
      <diagonal/>
    </border>
    <border>
      <left/>
      <right style="thin">
        <color auto="1"/>
      </right>
      <top style="thin">
        <color auto="1"/>
      </top>
      <bottom style="thin">
        <color auto="1"/>
      </bottom>
      <diagonal/>
    </border>
    <border>
      <left/>
      <right style="medium">
        <color auto="1"/>
      </right>
      <top/>
      <bottom/>
      <diagonal/>
    </border>
    <border>
      <left style="thin">
        <color auto="1"/>
      </left>
      <right/>
      <top/>
      <bottom style="thin">
        <color auto="1"/>
      </bottom>
      <diagonal/>
    </border>
    <border>
      <left/>
      <right/>
      <top style="medium">
        <color auto="1"/>
      </top>
      <bottom/>
      <diagonal/>
    </border>
    <border>
      <left style="medium">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right style="thin">
        <color auto="1"/>
      </right>
      <top style="medium">
        <color auto="1"/>
      </top>
      <bottom/>
      <diagonal/>
    </border>
    <border>
      <left style="thin">
        <color rgb="FF000000"/>
      </left>
      <right/>
      <top/>
      <bottom/>
      <diagonal/>
    </border>
    <border>
      <left style="thin">
        <color rgb="FF000000"/>
      </left>
      <right/>
      <top/>
      <bottom style="thin">
        <color rgb="FFFFFFFF"/>
      </bottom>
      <diagonal/>
    </border>
    <border>
      <left style="thin">
        <color rgb="FF000000"/>
      </left>
      <right/>
      <top/>
      <bottom style="thin">
        <color rgb="FF000000"/>
      </bottom>
      <diagonal/>
    </border>
    <border>
      <left style="medium">
        <color auto="1"/>
      </left>
      <right style="medium">
        <color auto="1"/>
      </right>
      <top style="thin">
        <color auto="1"/>
      </top>
      <bottom style="medium">
        <color auto="1"/>
      </bottom>
      <diagonal/>
    </border>
    <border>
      <left/>
      <right style="thin">
        <color auto="1"/>
      </right>
      <top/>
      <bottom/>
      <diagonal/>
    </border>
    <border>
      <left/>
      <right style="thin">
        <color auto="1"/>
      </right>
      <top/>
      <bottom style="medium">
        <color auto="1"/>
      </bottom>
      <diagonal/>
    </border>
    <border>
      <left style="thin">
        <color auto="1"/>
      </left>
      <right/>
      <top style="thin">
        <color auto="1"/>
      </top>
      <bottom/>
      <diagonal/>
    </border>
    <border>
      <left style="thin">
        <color auto="1"/>
      </left>
      <right/>
      <top/>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thin">
        <color auto="1"/>
      </left>
      <right/>
      <top style="thin">
        <color auto="1"/>
      </top>
      <bottom style="medium">
        <color auto="1"/>
      </bottom>
      <diagonal/>
    </border>
    <border>
      <left style="thin">
        <color rgb="FF000000"/>
      </left>
      <right/>
      <top style="thin">
        <color rgb="FF000000"/>
      </top>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double">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s>
  <cellStyleXfs count="20">
    <xf numFmtId="0" fontId="0" fillId="0" borderId="0"/>
    <xf numFmtId="9" fontId="50" fillId="0" borderId="0" applyFont="0" applyFill="0" applyBorder="0" applyAlignment="0" applyProtection="0"/>
    <xf numFmtId="44" fontId="50" fillId="0" borderId="0" applyFont="0" applyFill="0" applyBorder="0" applyAlignment="0" applyProtection="0"/>
    <xf numFmtId="43" fontId="50" fillId="0" borderId="0" applyFont="0" applyFill="0" applyBorder="0" applyAlignment="0" applyProtection="0"/>
    <xf numFmtId="37" fontId="5"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5" fontId="3" fillId="0" borderId="0" applyFont="0" applyFill="0" applyBorder="0" applyAlignment="0" applyProtection="0"/>
    <xf numFmtId="0" fontId="2" fillId="0" borderId="0"/>
    <xf numFmtId="0" fontId="50" fillId="0" borderId="0"/>
    <xf numFmtId="0" fontId="1" fillId="0" borderId="0"/>
    <xf numFmtId="0" fontId="6" fillId="0" borderId="0"/>
    <xf numFmtId="0" fontId="4" fillId="0" borderId="0"/>
    <xf numFmtId="0" fontId="3" fillId="0" borderId="0"/>
    <xf numFmtId="0" fontId="2" fillId="0" borderId="0"/>
    <xf numFmtId="0" fontId="50" fillId="0" borderId="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727">
    <xf numFmtId="0" fontId="0" fillId="0" borderId="0" xfId="0"/>
    <xf numFmtId="0" fontId="8" fillId="0" borderId="0" xfId="0" applyFont="1" applyProtection="1">
      <protection locked="0"/>
    </xf>
    <xf numFmtId="0" fontId="12" fillId="0" borderId="0" xfId="0" applyFont="1" applyProtection="1">
      <protection locked="0"/>
    </xf>
    <xf numFmtId="0" fontId="12" fillId="0" borderId="0" xfId="0" applyFont="1" applyAlignment="1" applyProtection="1">
      <alignment horizontal="left"/>
      <protection locked="0"/>
    </xf>
    <xf numFmtId="0" fontId="9" fillId="0" borderId="0" xfId="0" applyFont="1" applyProtection="1">
      <protection locked="0"/>
    </xf>
    <xf numFmtId="0" fontId="10" fillId="0" borderId="0" xfId="0" applyFont="1" applyProtection="1">
      <protection locked="0"/>
    </xf>
    <xf numFmtId="0" fontId="13" fillId="0" borderId="0" xfId="0" applyFont="1" applyProtection="1">
      <protection locked="0"/>
    </xf>
    <xf numFmtId="0" fontId="14" fillId="0" borderId="0" xfId="0" applyFont="1" applyProtection="1">
      <protection locked="0"/>
    </xf>
    <xf numFmtId="0" fontId="9" fillId="0" borderId="0" xfId="0" applyFont="1"/>
    <xf numFmtId="0" fontId="8" fillId="0" borderId="1" xfId="0" applyFont="1" applyBorder="1" applyAlignment="1">
      <alignment horizontal="center"/>
    </xf>
    <xf numFmtId="0" fontId="8" fillId="0" borderId="0" xfId="0" applyFont="1"/>
    <xf numFmtId="49" fontId="9" fillId="0" borderId="0" xfId="0" applyNumberFormat="1" applyFont="1" applyProtection="1">
      <protection locked="0"/>
    </xf>
    <xf numFmtId="0" fontId="8" fillId="0" borderId="2" xfId="0" applyFont="1" applyBorder="1" applyAlignment="1" applyProtection="1">
      <alignment horizontal="right"/>
      <protection locked="0"/>
    </xf>
    <xf numFmtId="0" fontId="8" fillId="0" borderId="3" xfId="0" applyFont="1" applyBorder="1" applyAlignment="1" applyProtection="1">
      <alignment horizontal="left"/>
      <protection locked="0"/>
    </xf>
    <xf numFmtId="49" fontId="8" fillId="0" borderId="0" xfId="0" applyNumberFormat="1" applyFont="1" applyProtection="1">
      <protection locked="0"/>
    </xf>
    <xf numFmtId="0" fontId="8" fillId="0" borderId="0" xfId="0" applyFont="1" applyAlignment="1" applyProtection="1">
      <alignment horizontal="left"/>
      <protection locked="0"/>
    </xf>
    <xf numFmtId="0" fontId="8" fillId="0" borderId="0" xfId="0" applyFont="1" applyAlignment="1" applyProtection="1">
      <alignment wrapText="1"/>
      <protection locked="0"/>
    </xf>
    <xf numFmtId="0" fontId="8" fillId="0" borderId="0" xfId="0" applyFont="1" applyAlignment="1">
      <alignment horizontal="right"/>
    </xf>
    <xf numFmtId="0" fontId="8" fillId="0" borderId="0" xfId="0" applyFont="1" applyAlignment="1" applyProtection="1">
      <alignment horizontal="right"/>
      <protection locked="0"/>
    </xf>
    <xf numFmtId="49" fontId="8" fillId="0" borderId="1" xfId="0" applyNumberFormat="1" applyFont="1" applyBorder="1" applyAlignment="1" applyProtection="1">
      <alignment horizontal="center" shrinkToFit="1"/>
      <protection locked="0"/>
    </xf>
    <xf numFmtId="0" fontId="8" fillId="0" borderId="0" xfId="0" applyFont="1" applyAlignment="1">
      <alignment horizontal="left" vertical="center" indent="1"/>
    </xf>
    <xf numFmtId="49" fontId="8" fillId="0" borderId="4" xfId="0" applyNumberFormat="1" applyFont="1" applyBorder="1" applyAlignment="1" applyProtection="1">
      <alignment horizontal="center" shrinkToFit="1"/>
      <protection locked="0"/>
    </xf>
    <xf numFmtId="0" fontId="8" fillId="0" borderId="5" xfId="0" applyFont="1" applyBorder="1" applyAlignment="1" applyProtection="1">
      <alignment horizontal="center" shrinkToFit="1"/>
      <protection locked="0"/>
    </xf>
    <xf numFmtId="0" fontId="9" fillId="0" borderId="6" xfId="0" applyFont="1" applyBorder="1" applyAlignment="1" applyProtection="1">
      <alignment horizontal="left"/>
      <protection locked="0"/>
    </xf>
    <xf numFmtId="0" fontId="9" fillId="2" borderId="7" xfId="0" applyFont="1" applyFill="1" applyBorder="1" applyProtection="1">
      <protection locked="0"/>
    </xf>
    <xf numFmtId="167" fontId="9" fillId="2" borderId="8" xfId="3" applyNumberFormat="1" applyFont="1" applyFill="1" applyBorder="1" applyProtection="1">
      <protection locked="0"/>
    </xf>
    <xf numFmtId="167" fontId="9" fillId="2" borderId="9" xfId="3" applyNumberFormat="1" applyFont="1" applyFill="1" applyBorder="1" applyProtection="1">
      <protection locked="0"/>
    </xf>
    <xf numFmtId="0" fontId="9" fillId="2" borderId="10" xfId="0" applyFont="1" applyFill="1" applyBorder="1" applyProtection="1">
      <protection locked="0"/>
    </xf>
    <xf numFmtId="0" fontId="9" fillId="0" borderId="11" xfId="0" applyFont="1" applyBorder="1" applyAlignment="1" applyProtection="1">
      <alignment horizontal="right"/>
      <protection locked="0"/>
    </xf>
    <xf numFmtId="0" fontId="9" fillId="0" borderId="11" xfId="0" applyFont="1" applyBorder="1" applyAlignment="1">
      <alignment horizontal="left"/>
    </xf>
    <xf numFmtId="0" fontId="9" fillId="0" borderId="11" xfId="0" applyFont="1" applyBorder="1" applyProtection="1">
      <protection locked="0"/>
    </xf>
    <xf numFmtId="37" fontId="8" fillId="0" borderId="0" xfId="0" applyNumberFormat="1" applyFont="1"/>
    <xf numFmtId="49" fontId="13" fillId="0" borderId="0" xfId="0" applyNumberFormat="1" applyFont="1"/>
    <xf numFmtId="41" fontId="9" fillId="0" borderId="0" xfId="0" applyNumberFormat="1" applyFont="1" applyProtection="1">
      <protection locked="0"/>
    </xf>
    <xf numFmtId="167" fontId="8" fillId="2" borderId="12" xfId="3" applyNumberFormat="1" applyFont="1" applyFill="1" applyBorder="1" applyAlignment="1" applyProtection="1">
      <alignment wrapText="1"/>
      <protection locked="0"/>
    </xf>
    <xf numFmtId="40" fontId="9" fillId="0" borderId="13" xfId="0" applyNumberFormat="1" applyFont="1" applyBorder="1" applyAlignment="1" applyProtection="1">
      <alignment horizontal="center" wrapText="1"/>
      <protection locked="0"/>
    </xf>
    <xf numFmtId="41" fontId="8" fillId="0" borderId="0" xfId="0" applyNumberFormat="1" applyFont="1" applyProtection="1">
      <protection locked="0"/>
    </xf>
    <xf numFmtId="0" fontId="8" fillId="0" borderId="14" xfId="0" applyFont="1" applyBorder="1" applyAlignment="1">
      <alignment horizontal="left"/>
    </xf>
    <xf numFmtId="0" fontId="8" fillId="0" borderId="14" xfId="0" applyFont="1" applyBorder="1"/>
    <xf numFmtId="165" fontId="8" fillId="0" borderId="0" xfId="0" applyNumberFormat="1" applyFont="1"/>
    <xf numFmtId="0" fontId="12" fillId="0" borderId="0" xfId="0" applyFont="1" applyAlignment="1">
      <alignment vertical="center"/>
    </xf>
    <xf numFmtId="165" fontId="8" fillId="0" borderId="0" xfId="0" applyNumberFormat="1" applyFont="1" applyAlignment="1">
      <alignment horizontal="right"/>
    </xf>
    <xf numFmtId="49" fontId="9" fillId="0" borderId="0" xfId="0" applyNumberFormat="1" applyFont="1"/>
    <xf numFmtId="0" fontId="8" fillId="0" borderId="0" xfId="0" applyFont="1" applyAlignment="1">
      <alignment horizontal="center" vertical="center" wrapText="1"/>
    </xf>
    <xf numFmtId="49" fontId="8" fillId="0" borderId="0" xfId="0" applyNumberFormat="1" applyFont="1"/>
    <xf numFmtId="165" fontId="9" fillId="0" borderId="15" xfId="0" applyNumberFormat="1" applyFont="1" applyBorder="1" applyAlignment="1">
      <alignment horizontal="center"/>
    </xf>
    <xf numFmtId="165" fontId="9" fillId="0" borderId="1" xfId="0" applyNumberFormat="1" applyFont="1" applyBorder="1" applyAlignment="1">
      <alignment horizontal="center"/>
    </xf>
    <xf numFmtId="165" fontId="9" fillId="0" borderId="16" xfId="0" applyNumberFormat="1" applyFont="1" applyBorder="1" applyAlignment="1">
      <alignment horizontal="center"/>
    </xf>
    <xf numFmtId="164" fontId="8" fillId="0" borderId="15" xfId="0" applyNumberFormat="1" applyFont="1" applyBorder="1"/>
    <xf numFmtId="164" fontId="8" fillId="0" borderId="4" xfId="0" applyNumberFormat="1" applyFont="1" applyBorder="1"/>
    <xf numFmtId="10" fontId="8" fillId="0" borderId="3" xfId="0" applyNumberFormat="1" applyFont="1" applyBorder="1"/>
    <xf numFmtId="0" fontId="12" fillId="0" borderId="0" xfId="0" applyFont="1"/>
    <xf numFmtId="5" fontId="9" fillId="0" borderId="0" xfId="0" applyNumberFormat="1" applyFont="1"/>
    <xf numFmtId="165" fontId="8" fillId="0" borderId="0" xfId="0" applyNumberFormat="1" applyFont="1" applyAlignment="1">
      <alignment horizontal="left"/>
    </xf>
    <xf numFmtId="0" fontId="8" fillId="0" borderId="0" xfId="0" applyFont="1" applyAlignment="1">
      <alignment horizontal="center" vertical="center"/>
    </xf>
    <xf numFmtId="14" fontId="8" fillId="0" borderId="0" xfId="0" applyNumberFormat="1" applyFont="1"/>
    <xf numFmtId="49" fontId="9" fillId="0" borderId="0" xfId="0" applyNumberFormat="1" applyFont="1" applyAlignment="1">
      <alignment horizontal="left"/>
    </xf>
    <xf numFmtId="37" fontId="8" fillId="0" borderId="1" xfId="0" applyNumberFormat="1" applyFont="1" applyBorder="1"/>
    <xf numFmtId="49" fontId="8" fillId="0" borderId="17" xfId="0" applyNumberFormat="1" applyFont="1" applyBorder="1" applyAlignment="1">
      <alignment horizontal="center"/>
    </xf>
    <xf numFmtId="49" fontId="9" fillId="0" borderId="18" xfId="0" applyNumberFormat="1" applyFont="1" applyBorder="1"/>
    <xf numFmtId="49" fontId="8" fillId="0" borderId="14" xfId="0" applyNumberFormat="1" applyFont="1" applyBorder="1"/>
    <xf numFmtId="165" fontId="8" fillId="0" borderId="14" xfId="0" applyNumberFormat="1" applyFont="1" applyBorder="1"/>
    <xf numFmtId="14" fontId="9" fillId="0" borderId="0" xfId="0" applyNumberFormat="1" applyFont="1"/>
    <xf numFmtId="0" fontId="8" fillId="0" borderId="3" xfId="0" applyFont="1" applyBorder="1" applyAlignment="1">
      <alignment horizontal="left"/>
    </xf>
    <xf numFmtId="0" fontId="13" fillId="0" borderId="0" xfId="0" applyFont="1"/>
    <xf numFmtId="42" fontId="8" fillId="0" borderId="0" xfId="0" applyNumberFormat="1" applyFont="1"/>
    <xf numFmtId="166" fontId="8" fillId="0" borderId="0" xfId="3" applyNumberFormat="1" applyFont="1" applyFill="1"/>
    <xf numFmtId="49" fontId="8" fillId="0" borderId="14" xfId="0" applyNumberFormat="1" applyFont="1" applyBorder="1" applyAlignment="1">
      <alignment horizontal="right"/>
    </xf>
    <xf numFmtId="49" fontId="8" fillId="0" borderId="19" xfId="0" applyNumberFormat="1" applyFont="1" applyBorder="1" applyAlignment="1" applyProtection="1">
      <alignment horizontal="center" wrapText="1"/>
      <protection locked="0"/>
    </xf>
    <xf numFmtId="0" fontId="9" fillId="0" borderId="7" xfId="0" applyFont="1" applyBorder="1" applyAlignment="1">
      <alignment horizontal="right"/>
    </xf>
    <xf numFmtId="0" fontId="8" fillId="0" borderId="20" xfId="0" applyFont="1" applyBorder="1" applyAlignment="1" applyProtection="1">
      <alignment horizontal="left"/>
      <protection locked="0"/>
    </xf>
    <xf numFmtId="0" fontId="8" fillId="0" borderId="20" xfId="0" applyFont="1" applyBorder="1" applyAlignment="1" applyProtection="1">
      <alignment wrapText="1"/>
      <protection locked="0"/>
    </xf>
    <xf numFmtId="165" fontId="8" fillId="0" borderId="0" xfId="0" applyNumberFormat="1" applyFont="1" applyAlignment="1">
      <alignment horizontal="center"/>
    </xf>
    <xf numFmtId="0" fontId="8" fillId="0" borderId="0" xfId="0" applyFont="1" applyAlignment="1">
      <alignment horizontal="left"/>
    </xf>
    <xf numFmtId="165" fontId="8" fillId="0" borderId="14" xfId="0" applyNumberFormat="1" applyFont="1" applyBorder="1" applyAlignment="1">
      <alignment horizontal="center"/>
    </xf>
    <xf numFmtId="165" fontId="8" fillId="0" borderId="3" xfId="0" applyNumberFormat="1" applyFont="1" applyBorder="1" applyAlignment="1">
      <alignment horizontal="center"/>
    </xf>
    <xf numFmtId="168" fontId="8" fillId="0" borderId="14" xfId="0" applyNumberFormat="1" applyFont="1" applyBorder="1" applyAlignment="1">
      <alignment horizontal="center"/>
    </xf>
    <xf numFmtId="0" fontId="8" fillId="0" borderId="1" xfId="8" applyFont="1" applyBorder="1" applyAlignment="1">
      <alignment horizontal="center" wrapText="1"/>
    </xf>
    <xf numFmtId="3" fontId="8" fillId="0" borderId="0" xfId="0" applyNumberFormat="1" applyFont="1"/>
    <xf numFmtId="42" fontId="9" fillId="0" borderId="0" xfId="2" applyNumberFormat="1" applyFont="1" applyFill="1" applyBorder="1" applyAlignment="1">
      <alignment horizontal="right"/>
    </xf>
    <xf numFmtId="0" fontId="8" fillId="0" borderId="7" xfId="0" applyFont="1" applyBorder="1"/>
    <xf numFmtId="0" fontId="8" fillId="0" borderId="21" xfId="0" applyFont="1" applyBorder="1"/>
    <xf numFmtId="0" fontId="9" fillId="0" borderId="21" xfId="0" applyFont="1" applyBorder="1" applyAlignment="1">
      <alignment horizontal="right"/>
    </xf>
    <xf numFmtId="0" fontId="9" fillId="0" borderId="0" xfId="0" applyFont="1" applyAlignment="1">
      <alignment horizontal="right"/>
    </xf>
    <xf numFmtId="0" fontId="8" fillId="0" borderId="0" xfId="0" applyFont="1" applyAlignment="1">
      <alignment wrapText="1"/>
    </xf>
    <xf numFmtId="44" fontId="9" fillId="0" borderId="0" xfId="2" applyFont="1" applyFill="1" applyBorder="1"/>
    <xf numFmtId="44" fontId="8" fillId="0" borderId="3" xfId="2" applyFont="1" applyFill="1" applyBorder="1"/>
    <xf numFmtId="44" fontId="8" fillId="0" borderId="14" xfId="2" applyFont="1" applyFill="1" applyBorder="1"/>
    <xf numFmtId="0" fontId="8" fillId="0" borderId="17" xfId="0" applyFont="1" applyBorder="1"/>
    <xf numFmtId="0" fontId="9" fillId="0" borderId="22" xfId="0" applyFont="1" applyBorder="1" applyAlignment="1">
      <alignment horizontal="right"/>
    </xf>
    <xf numFmtId="0" fontId="7" fillId="0" borderId="7" xfId="0" applyFont="1" applyBorder="1" applyAlignment="1">
      <alignment horizontal="right"/>
    </xf>
    <xf numFmtId="49" fontId="9" fillId="0" borderId="3" xfId="0" applyNumberFormat="1" applyFont="1" applyBorder="1" applyAlignment="1">
      <alignment horizontal="right"/>
    </xf>
    <xf numFmtId="171" fontId="8" fillId="0" borderId="0" xfId="0" applyNumberFormat="1" applyFont="1" applyAlignment="1">
      <alignment horizontal="left"/>
    </xf>
    <xf numFmtId="0" fontId="8" fillId="0" borderId="14" xfId="0" applyFont="1" applyBorder="1" applyAlignment="1" applyProtection="1">
      <alignment horizontal="left"/>
      <protection locked="0"/>
    </xf>
    <xf numFmtId="0" fontId="8" fillId="0" borderId="14" xfId="0" applyFont="1" applyBorder="1" applyProtection="1">
      <protection locked="0"/>
    </xf>
    <xf numFmtId="0" fontId="9" fillId="0" borderId="14" xfId="11" applyFont="1" applyBorder="1" applyAlignment="1">
      <alignment horizontal="left"/>
    </xf>
    <xf numFmtId="44" fontId="8" fillId="0" borderId="15" xfId="2" applyFont="1" applyBorder="1" applyAlignment="1"/>
    <xf numFmtId="44" fontId="8" fillId="0" borderId="0" xfId="2" applyFont="1" applyFill="1" applyBorder="1"/>
    <xf numFmtId="37" fontId="8" fillId="0" borderId="1" xfId="3" applyNumberFormat="1" applyFont="1" applyFill="1" applyBorder="1" applyAlignment="1" applyProtection="1">
      <alignment wrapText="1"/>
      <protection locked="0"/>
    </xf>
    <xf numFmtId="0" fontId="8" fillId="0" borderId="0" xfId="9" applyFont="1"/>
    <xf numFmtId="0" fontId="8" fillId="0" borderId="0" xfId="4" applyNumberFormat="1" applyFont="1" applyFill="1" applyBorder="1" applyAlignment="1"/>
    <xf numFmtId="0" fontId="18" fillId="0" borderId="0" xfId="0" applyFont="1" applyAlignment="1">
      <alignment vertical="center"/>
    </xf>
    <xf numFmtId="164" fontId="8" fillId="0" borderId="0" xfId="0" applyNumberFormat="1" applyFont="1"/>
    <xf numFmtId="0" fontId="8" fillId="0" borderId="23" xfId="0" applyFont="1" applyBorder="1"/>
    <xf numFmtId="0" fontId="8" fillId="0" borderId="20" xfId="0" applyFont="1" applyBorder="1" applyAlignment="1">
      <alignment horizontal="right"/>
    </xf>
    <xf numFmtId="171" fontId="8" fillId="0" borderId="14" xfId="0" applyNumberFormat="1" applyFont="1" applyBorder="1" applyAlignment="1">
      <alignment horizontal="center"/>
    </xf>
    <xf numFmtId="165" fontId="8" fillId="0" borderId="24" xfId="0" applyNumberFormat="1" applyFont="1" applyBorder="1" applyAlignment="1">
      <alignment horizontal="center"/>
    </xf>
    <xf numFmtId="0" fontId="8" fillId="0" borderId="7" xfId="0" applyFont="1" applyBorder="1" applyAlignment="1">
      <alignment horizontal="right"/>
    </xf>
    <xf numFmtId="0" fontId="8" fillId="0" borderId="20" xfId="0" applyFont="1" applyBorder="1" applyProtection="1">
      <protection locked="0"/>
    </xf>
    <xf numFmtId="171" fontId="8" fillId="0" borderId="25" xfId="0" applyNumberFormat="1" applyFont="1" applyBorder="1" applyAlignment="1" applyProtection="1">
      <alignment horizontal="center"/>
      <protection locked="0"/>
    </xf>
    <xf numFmtId="0" fontId="9" fillId="0" borderId="26" xfId="0" applyFont="1" applyBorder="1" applyAlignment="1" applyProtection="1">
      <alignment horizontal="right"/>
      <protection locked="0"/>
    </xf>
    <xf numFmtId="0" fontId="0" fillId="0" borderId="27" xfId="0" applyBorder="1"/>
    <xf numFmtId="38" fontId="8" fillId="0" borderId="1" xfId="0" applyNumberFormat="1" applyFont="1" applyBorder="1" applyAlignment="1" applyProtection="1">
      <alignment horizontal="center" wrapText="1"/>
      <protection locked="0"/>
    </xf>
    <xf numFmtId="43" fontId="8" fillId="0" borderId="1" xfId="3" applyFont="1" applyFill="1" applyBorder="1" applyAlignment="1">
      <alignment horizontal="right"/>
    </xf>
    <xf numFmtId="1" fontId="8" fillId="0" borderId="0" xfId="0" applyNumberFormat="1" applyFont="1"/>
    <xf numFmtId="49" fontId="19" fillId="0" borderId="0" xfId="0" applyNumberFormat="1" applyFont="1"/>
    <xf numFmtId="0" fontId="8" fillId="0" borderId="0" xfId="0" applyFont="1" applyAlignment="1" applyProtection="1">
      <alignment horizontal="center"/>
      <protection locked="0"/>
    </xf>
    <xf numFmtId="165" fontId="8" fillId="0" borderId="24" xfId="0" applyNumberFormat="1" applyFont="1" applyBorder="1" applyAlignment="1" applyProtection="1">
      <alignment horizontal="center"/>
      <protection locked="0"/>
    </xf>
    <xf numFmtId="49" fontId="13" fillId="0" borderId="0" xfId="0" applyNumberFormat="1" applyFont="1" applyProtection="1">
      <protection locked="0"/>
    </xf>
    <xf numFmtId="49" fontId="8" fillId="0" borderId="14" xfId="0" applyNumberFormat="1" applyFont="1" applyBorder="1" applyProtection="1">
      <protection locked="0"/>
    </xf>
    <xf numFmtId="165" fontId="8" fillId="0" borderId="28"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49" fontId="8" fillId="0" borderId="1" xfId="12" applyNumberFormat="1" applyFont="1" applyBorder="1" applyAlignment="1" applyProtection="1">
      <alignment horizontal="center" wrapText="1"/>
      <protection locked="0"/>
    </xf>
    <xf numFmtId="49" fontId="12" fillId="0" borderId="0" xfId="0" applyNumberFormat="1" applyFont="1" applyProtection="1">
      <protection locked="0"/>
    </xf>
    <xf numFmtId="14" fontId="8" fillId="0" borderId="8" xfId="0" applyNumberFormat="1" applyFont="1" applyBorder="1" applyAlignment="1" applyProtection="1">
      <alignment horizontal="center" shrinkToFit="1"/>
      <protection locked="0"/>
    </xf>
    <xf numFmtId="0" fontId="8" fillId="0" borderId="8" xfId="0" applyFont="1" applyBorder="1" applyAlignment="1" applyProtection="1">
      <alignment horizontal="center" shrinkToFit="1"/>
      <protection locked="0"/>
    </xf>
    <xf numFmtId="0" fontId="8" fillId="2" borderId="29" xfId="0" applyFont="1" applyFill="1" applyBorder="1" applyProtection="1">
      <protection locked="0"/>
    </xf>
    <xf numFmtId="0" fontId="9" fillId="2" borderId="26" xfId="0" applyFont="1" applyFill="1" applyBorder="1" applyProtection="1">
      <protection locked="0"/>
    </xf>
    <xf numFmtId="0" fontId="8" fillId="0" borderId="30" xfId="0" applyFont="1" applyBorder="1" applyAlignment="1" applyProtection="1">
      <alignment horizontal="left"/>
      <protection locked="0"/>
    </xf>
    <xf numFmtId="4" fontId="9" fillId="2" borderId="8" xfId="3" applyNumberFormat="1" applyFont="1" applyFill="1" applyBorder="1" applyProtection="1">
      <protection locked="0"/>
    </xf>
    <xf numFmtId="0" fontId="20" fillId="0" borderId="1" xfId="0" applyFont="1" applyBorder="1" applyAlignment="1" applyProtection="1">
      <alignment horizontal="center"/>
      <protection locked="0"/>
    </xf>
    <xf numFmtId="0" fontId="9" fillId="0" borderId="2" xfId="0" applyFont="1" applyBorder="1" applyProtection="1">
      <protection locked="0"/>
    </xf>
    <xf numFmtId="0" fontId="9" fillId="0" borderId="6" xfId="0" applyFont="1" applyBorder="1" applyProtection="1">
      <protection locked="0"/>
    </xf>
    <xf numFmtId="0" fontId="9" fillId="2" borderId="29" xfId="0" applyFont="1" applyFill="1" applyBorder="1" applyProtection="1">
      <protection locked="0"/>
    </xf>
    <xf numFmtId="0" fontId="9" fillId="0" borderId="31" xfId="0" applyFont="1" applyBorder="1" applyAlignment="1" applyProtection="1">
      <alignment horizontal="right"/>
      <protection locked="0"/>
    </xf>
    <xf numFmtId="0" fontId="8" fillId="0" borderId="32" xfId="0" applyFont="1" applyBorder="1" applyProtection="1">
      <protection locked="0"/>
    </xf>
    <xf numFmtId="38" fontId="8" fillId="2" borderId="12" xfId="0" applyNumberFormat="1" applyFont="1" applyFill="1" applyBorder="1" applyProtection="1">
      <protection locked="0"/>
    </xf>
    <xf numFmtId="0" fontId="8" fillId="0" borderId="33" xfId="0" applyFont="1" applyBorder="1" applyProtection="1">
      <protection locked="0"/>
    </xf>
    <xf numFmtId="0" fontId="8" fillId="0" borderId="34" xfId="0" applyFont="1" applyBorder="1" applyAlignment="1" applyProtection="1">
      <alignment horizontal="right"/>
      <protection locked="0"/>
    </xf>
    <xf numFmtId="38" fontId="8" fillId="2" borderId="35" xfId="0" applyNumberFormat="1" applyFont="1" applyFill="1" applyBorder="1" applyProtection="1">
      <protection locked="0"/>
    </xf>
    <xf numFmtId="0" fontId="8" fillId="0" borderId="36" xfId="0" applyFont="1" applyBorder="1" applyProtection="1">
      <protection locked="0"/>
    </xf>
    <xf numFmtId="0" fontId="8" fillId="0" borderId="37" xfId="0" applyFont="1" applyBorder="1" applyAlignment="1" applyProtection="1">
      <alignment horizontal="right"/>
      <protection locked="0"/>
    </xf>
    <xf numFmtId="44" fontId="8" fillId="0" borderId="1" xfId="2" applyFont="1" applyFill="1" applyBorder="1" applyAlignment="1" applyProtection="1">
      <protection locked="0"/>
    </xf>
    <xf numFmtId="41" fontId="8" fillId="2" borderId="29" xfId="0" applyNumberFormat="1" applyFont="1" applyFill="1" applyBorder="1" applyProtection="1">
      <protection locked="0"/>
    </xf>
    <xf numFmtId="42" fontId="8" fillId="0" borderId="1" xfId="2" applyNumberFormat="1" applyFont="1" applyFill="1" applyBorder="1" applyAlignment="1" applyProtection="1">
      <protection locked="0"/>
    </xf>
    <xf numFmtId="42" fontId="9" fillId="0" borderId="12" xfId="2" applyNumberFormat="1" applyFont="1" applyFill="1" applyBorder="1" applyAlignment="1" applyProtection="1"/>
    <xf numFmtId="42" fontId="8" fillId="0" borderId="19" xfId="2" applyNumberFormat="1" applyFont="1" applyFill="1" applyBorder="1" applyAlignment="1" applyProtection="1">
      <protection locked="0"/>
    </xf>
    <xf numFmtId="42" fontId="8" fillId="0" borderId="18" xfId="2" applyNumberFormat="1" applyFont="1" applyFill="1" applyBorder="1" applyAlignment="1" applyProtection="1">
      <protection locked="0"/>
    </xf>
    <xf numFmtId="42" fontId="9" fillId="0" borderId="28" xfId="2" applyNumberFormat="1" applyFont="1" applyFill="1" applyBorder="1" applyAlignment="1" applyProtection="1"/>
    <xf numFmtId="42" fontId="9" fillId="0" borderId="1" xfId="2" applyNumberFormat="1" applyFont="1" applyFill="1" applyBorder="1" applyAlignment="1" applyProtection="1">
      <protection locked="0"/>
    </xf>
    <xf numFmtId="42" fontId="9" fillId="0" borderId="4" xfId="2" applyNumberFormat="1" applyFont="1" applyFill="1" applyBorder="1" applyAlignment="1" applyProtection="1"/>
    <xf numFmtId="42" fontId="9" fillId="0" borderId="19" xfId="2" applyNumberFormat="1" applyFont="1" applyFill="1" applyBorder="1" applyAlignment="1" applyProtection="1"/>
    <xf numFmtId="42" fontId="9" fillId="0" borderId="38" xfId="2" applyNumberFormat="1" applyFont="1" applyFill="1" applyBorder="1" applyAlignment="1" applyProtection="1"/>
    <xf numFmtId="42" fontId="8" fillId="0" borderId="12" xfId="2" applyNumberFormat="1" applyFont="1" applyFill="1" applyBorder="1" applyAlignment="1" applyProtection="1"/>
    <xf numFmtId="42" fontId="9" fillId="0" borderId="35" xfId="2" applyNumberFormat="1" applyFont="1" applyFill="1" applyBorder="1" applyAlignment="1" applyProtection="1"/>
    <xf numFmtId="42" fontId="9" fillId="0" borderId="1" xfId="2" applyNumberFormat="1" applyFont="1" applyFill="1" applyBorder="1" applyAlignment="1"/>
    <xf numFmtId="42" fontId="8" fillId="0" borderId="1" xfId="2" applyNumberFormat="1" applyFont="1" applyFill="1" applyBorder="1" applyAlignment="1"/>
    <xf numFmtId="172" fontId="9" fillId="0" borderId="1" xfId="1" applyNumberFormat="1" applyFont="1" applyFill="1" applyBorder="1" applyAlignment="1" applyProtection="1">
      <alignment horizontal="center" wrapText="1"/>
      <protection locked="0"/>
    </xf>
    <xf numFmtId="172" fontId="9" fillId="0" borderId="12" xfId="1" applyNumberFormat="1" applyFont="1" applyFill="1" applyBorder="1" applyAlignment="1" applyProtection="1">
      <alignment horizontal="center" wrapText="1"/>
    </xf>
    <xf numFmtId="41" fontId="8" fillId="0" borderId="1" xfId="0" applyNumberFormat="1" applyFont="1" applyBorder="1" applyProtection="1">
      <protection locked="0"/>
    </xf>
    <xf numFmtId="41" fontId="9" fillId="0" borderId="39" xfId="2" applyNumberFormat="1" applyFont="1" applyFill="1" applyBorder="1" applyAlignment="1" applyProtection="1">
      <protection locked="0"/>
    </xf>
    <xf numFmtId="41" fontId="9" fillId="0" borderId="40" xfId="2" applyNumberFormat="1" applyFont="1" applyFill="1" applyBorder="1" applyAlignment="1" applyProtection="1">
      <protection locked="0"/>
    </xf>
    <xf numFmtId="41" fontId="8" fillId="2" borderId="41" xfId="0" applyNumberFormat="1" applyFont="1" applyFill="1" applyBorder="1" applyProtection="1">
      <protection locked="0"/>
    </xf>
    <xf numFmtId="41" fontId="8" fillId="2" borderId="12" xfId="0" applyNumberFormat="1" applyFont="1" applyFill="1" applyBorder="1" applyProtection="1">
      <protection locked="0"/>
    </xf>
    <xf numFmtId="41" fontId="9" fillId="2" borderId="8" xfId="3" applyNumberFormat="1" applyFont="1" applyFill="1" applyBorder="1" applyAlignment="1" applyProtection="1">
      <protection locked="0"/>
    </xf>
    <xf numFmtId="37" fontId="8" fillId="0" borderId="0" xfId="0" applyNumberFormat="1" applyFont="1" applyProtection="1">
      <protection locked="0"/>
    </xf>
    <xf numFmtId="43" fontId="8" fillId="0" borderId="0" xfId="0" applyNumberFormat="1" applyFont="1" applyProtection="1">
      <protection locked="0"/>
    </xf>
    <xf numFmtId="44" fontId="8" fillId="0" borderId="4" xfId="0" applyNumberFormat="1" applyFont="1" applyBorder="1"/>
    <xf numFmtId="44" fontId="8" fillId="0" borderId="0" xfId="0" applyNumberFormat="1" applyFont="1"/>
    <xf numFmtId="44" fontId="8" fillId="0" borderId="1" xfId="0" applyNumberFormat="1" applyFont="1" applyBorder="1"/>
    <xf numFmtId="44" fontId="15" fillId="0" borderId="0" xfId="0" applyNumberFormat="1" applyFont="1"/>
    <xf numFmtId="44" fontId="9" fillId="0" borderId="42" xfId="0" applyNumberFormat="1" applyFont="1" applyBorder="1"/>
    <xf numFmtId="44" fontId="8" fillId="0" borderId="15" xfId="0" applyNumberFormat="1" applyFont="1" applyBorder="1"/>
    <xf numFmtId="44" fontId="9" fillId="0" borderId="43" xfId="0" applyNumberFormat="1" applyFont="1" applyBorder="1"/>
    <xf numFmtId="44" fontId="8" fillId="0" borderId="16" xfId="0" applyNumberFormat="1" applyFont="1" applyBorder="1"/>
    <xf numFmtId="44" fontId="8" fillId="0" borderId="35" xfId="0" applyNumberFormat="1" applyFont="1" applyBorder="1"/>
    <xf numFmtId="44" fontId="9" fillId="0" borderId="44" xfId="0" applyNumberFormat="1" applyFont="1" applyBorder="1"/>
    <xf numFmtId="44" fontId="8" fillId="0" borderId="15" xfId="2" applyFont="1" applyBorder="1"/>
    <xf numFmtId="44" fontId="8" fillId="0" borderId="16" xfId="2" applyFont="1" applyBorder="1"/>
    <xf numFmtId="44" fontId="9" fillId="0" borderId="5" xfId="2" applyFont="1" applyBorder="1"/>
    <xf numFmtId="44" fontId="9" fillId="0" borderId="45" xfId="2" applyFont="1" applyBorder="1"/>
    <xf numFmtId="44" fontId="8" fillId="0" borderId="29" xfId="2" applyFont="1" applyFill="1" applyBorder="1"/>
    <xf numFmtId="44" fontId="8" fillId="0" borderId="41" xfId="2" applyFont="1" applyFill="1" applyBorder="1"/>
    <xf numFmtId="44" fontId="8" fillId="0" borderId="29" xfId="0" applyNumberFormat="1" applyFont="1" applyBorder="1"/>
    <xf numFmtId="44" fontId="8" fillId="0" borderId="41" xfId="0" applyNumberFormat="1" applyFont="1" applyBorder="1"/>
    <xf numFmtId="44" fontId="8" fillId="0" borderId="12" xfId="0" applyNumberFormat="1" applyFont="1" applyBorder="1"/>
    <xf numFmtId="44" fontId="9" fillId="0" borderId="4" xfId="2" applyFont="1" applyBorder="1"/>
    <xf numFmtId="44" fontId="8" fillId="0" borderId="46" xfId="0" applyNumberFormat="1" applyFont="1" applyBorder="1"/>
    <xf numFmtId="44" fontId="8" fillId="0" borderId="47" xfId="0" applyNumberFormat="1" applyFont="1" applyBorder="1"/>
    <xf numFmtId="44" fontId="9" fillId="0" borderId="48" xfId="0" applyNumberFormat="1" applyFont="1" applyBorder="1"/>
    <xf numFmtId="44" fontId="8" fillId="0" borderId="49" xfId="0" applyNumberFormat="1" applyFont="1" applyBorder="1"/>
    <xf numFmtId="172" fontId="8" fillId="0" borderId="0" xfId="1" applyNumberFormat="1" applyFont="1" applyFill="1" applyBorder="1" applyAlignment="1">
      <alignment horizontal="right"/>
    </xf>
    <xf numFmtId="42" fontId="9" fillId="0" borderId="1" xfId="2" applyNumberFormat="1" applyFont="1" applyFill="1" applyBorder="1" applyAlignment="1" applyProtection="1"/>
    <xf numFmtId="0" fontId="0" fillId="0" borderId="5" xfId="0" applyBorder="1" applyAlignment="1" applyProtection="1">
      <alignment horizontal="center" wrapText="1"/>
      <protection locked="0"/>
    </xf>
    <xf numFmtId="38" fontId="0" fillId="0" borderId="4" xfId="0" applyNumberFormat="1" applyBorder="1" applyAlignment="1" applyProtection="1">
      <alignment horizontal="center" wrapText="1"/>
      <protection locked="0"/>
    </xf>
    <xf numFmtId="170" fontId="21" fillId="0" borderId="0" xfId="0" applyNumberFormat="1" applyFont="1"/>
    <xf numFmtId="3" fontId="8" fillId="0" borderId="0" xfId="6" applyNumberFormat="1" applyFont="1" applyFill="1" applyBorder="1" applyAlignment="1">
      <alignment horizontal="center"/>
    </xf>
    <xf numFmtId="43" fontId="9" fillId="0" borderId="0" xfId="6" applyFont="1" applyFill="1" applyBorder="1"/>
    <xf numFmtId="167" fontId="8" fillId="0" borderId="0" xfId="6" applyNumberFormat="1" applyFont="1" applyFill="1" applyBorder="1"/>
    <xf numFmtId="167" fontId="9" fillId="0" borderId="0" xfId="6" applyNumberFormat="1" applyFont="1" applyFill="1" applyAlignment="1">
      <alignment horizontal="center"/>
    </xf>
    <xf numFmtId="167" fontId="8" fillId="0" borderId="1" xfId="6" applyNumberFormat="1" applyFont="1" applyFill="1" applyBorder="1" applyAlignment="1">
      <alignment horizontal="center"/>
    </xf>
    <xf numFmtId="167" fontId="9" fillId="0" borderId="0" xfId="6" applyNumberFormat="1" applyFont="1" applyFill="1" applyBorder="1" applyAlignment="1">
      <alignment horizontal="center"/>
    </xf>
    <xf numFmtId="167" fontId="8" fillId="0" borderId="1" xfId="6" applyNumberFormat="1" applyFont="1" applyFill="1" applyBorder="1" applyAlignment="1">
      <alignment horizontal="center" wrapText="1"/>
    </xf>
    <xf numFmtId="167" fontId="8" fillId="0" borderId="0" xfId="6" applyNumberFormat="1" applyFont="1" applyFill="1"/>
    <xf numFmtId="0" fontId="9" fillId="0" borderId="0" xfId="11" applyFont="1" applyAlignment="1">
      <alignment horizontal="right"/>
    </xf>
    <xf numFmtId="0" fontId="9" fillId="0" borderId="3" xfId="11" applyFont="1" applyBorder="1" applyAlignment="1">
      <alignment horizontal="left"/>
    </xf>
    <xf numFmtId="165" fontId="8" fillId="0" borderId="3" xfId="0" applyNumberFormat="1" applyFont="1" applyBorder="1" applyAlignment="1">
      <alignment horizontal="right"/>
    </xf>
    <xf numFmtId="0" fontId="22" fillId="0" borderId="0" xfId="0" applyFont="1"/>
    <xf numFmtId="3" fontId="22" fillId="0" borderId="0" xfId="0" applyNumberFormat="1" applyFont="1"/>
    <xf numFmtId="0" fontId="8" fillId="0" borderId="36" xfId="0" applyFont="1" applyBorder="1" applyAlignment="1">
      <alignment horizontal="right"/>
    </xf>
    <xf numFmtId="0" fontId="8" fillId="0" borderId="32" xfId="0" applyFont="1" applyBorder="1" applyAlignment="1">
      <alignment horizontal="right"/>
    </xf>
    <xf numFmtId="0" fontId="22" fillId="0" borderId="32" xfId="0" applyFont="1" applyBorder="1" applyAlignment="1">
      <alignment horizontal="right"/>
    </xf>
    <xf numFmtId="0" fontId="8" fillId="0" borderId="2" xfId="0" applyFont="1" applyBorder="1" applyAlignment="1">
      <alignment horizontal="center"/>
    </xf>
    <xf numFmtId="0" fontId="8" fillId="0" borderId="50" xfId="0" applyFont="1" applyBorder="1"/>
    <xf numFmtId="0" fontId="22" fillId="0" borderId="2" xfId="0" applyFont="1" applyBorder="1" applyAlignment="1">
      <alignment horizontal="center"/>
    </xf>
    <xf numFmtId="0" fontId="22" fillId="0" borderId="50" xfId="0" applyFont="1" applyBorder="1"/>
    <xf numFmtId="0" fontId="9" fillId="0" borderId="12" xfId="8" applyFont="1" applyBorder="1" applyAlignment="1">
      <alignment horizontal="center" wrapText="1"/>
    </xf>
    <xf numFmtId="170" fontId="8" fillId="0" borderId="0" xfId="0" applyNumberFormat="1" applyFont="1"/>
    <xf numFmtId="43" fontId="8" fillId="0" borderId="0" xfId="6" applyFont="1" applyFill="1" applyBorder="1" applyAlignment="1">
      <alignment horizontal="center"/>
    </xf>
    <xf numFmtId="169" fontId="9" fillId="0" borderId="0" xfId="2" applyNumberFormat="1" applyFont="1" applyFill="1" applyBorder="1" applyAlignment="1">
      <alignment horizontal="center"/>
    </xf>
    <xf numFmtId="167" fontId="9" fillId="0" borderId="0" xfId="6" applyNumberFormat="1" applyFont="1" applyFill="1" applyBorder="1"/>
    <xf numFmtId="167" fontId="9" fillId="0" borderId="27" xfId="6" applyNumberFormat="1" applyFont="1" applyFill="1" applyBorder="1"/>
    <xf numFmtId="167" fontId="8" fillId="0" borderId="0" xfId="6" applyNumberFormat="1" applyFont="1" applyFill="1" applyBorder="1" applyAlignment="1">
      <alignment horizontal="left"/>
    </xf>
    <xf numFmtId="0" fontId="9" fillId="0" borderId="14" xfId="0" applyFont="1" applyBorder="1" applyAlignment="1">
      <alignment horizontal="left"/>
    </xf>
    <xf numFmtId="0" fontId="22" fillId="0" borderId="0" xfId="0" applyFont="1" applyAlignment="1">
      <alignment horizontal="center"/>
    </xf>
    <xf numFmtId="0" fontId="22" fillId="0" borderId="0" xfId="0" applyFont="1" applyAlignment="1">
      <alignment horizontal="center" wrapText="1"/>
    </xf>
    <xf numFmtId="167" fontId="22" fillId="0" borderId="0" xfId="6" applyNumberFormat="1" applyFont="1" applyFill="1" applyBorder="1" applyAlignment="1">
      <alignment horizontal="center"/>
    </xf>
    <xf numFmtId="0" fontId="9" fillId="0" borderId="0" xfId="0" applyFont="1" applyAlignment="1">
      <alignment horizontal="left"/>
    </xf>
    <xf numFmtId="0" fontId="22" fillId="0" borderId="1" xfId="0" applyFont="1" applyBorder="1" applyAlignment="1">
      <alignment horizontal="center"/>
    </xf>
    <xf numFmtId="167" fontId="22" fillId="0" borderId="1" xfId="6" applyNumberFormat="1" applyFont="1" applyFill="1" applyBorder="1" applyAlignment="1">
      <alignment horizontal="center"/>
    </xf>
    <xf numFmtId="43" fontId="22" fillId="0" borderId="1" xfId="6" applyFont="1" applyFill="1" applyBorder="1" applyAlignment="1">
      <alignment horizontal="center"/>
    </xf>
    <xf numFmtId="167" fontId="9" fillId="0" borderId="14" xfId="6" applyNumberFormat="1" applyFont="1" applyFill="1" applyBorder="1"/>
    <xf numFmtId="167" fontId="22" fillId="0" borderId="1" xfId="6" applyNumberFormat="1" applyFont="1" applyFill="1" applyBorder="1" applyAlignment="1">
      <alignment horizontal="center" wrapText="1"/>
    </xf>
    <xf numFmtId="167" fontId="8" fillId="0" borderId="1" xfId="6" applyNumberFormat="1" applyFont="1" applyFill="1" applyBorder="1"/>
    <xf numFmtId="0" fontId="8" fillId="0" borderId="51" xfId="0" applyFont="1" applyBorder="1"/>
    <xf numFmtId="167" fontId="8" fillId="0" borderId="15" xfId="6" applyNumberFormat="1" applyFont="1" applyFill="1" applyBorder="1"/>
    <xf numFmtId="5" fontId="8" fillId="0" borderId="0" xfId="8" applyNumberFormat="1" applyFont="1"/>
    <xf numFmtId="0" fontId="8" fillId="0" borderId="0" xfId="8" applyFont="1" applyAlignment="1">
      <alignment vertical="top"/>
    </xf>
    <xf numFmtId="0" fontId="9" fillId="0" borderId="0" xfId="11" applyFont="1" applyAlignment="1">
      <alignment horizontal="left"/>
    </xf>
    <xf numFmtId="0" fontId="8" fillId="0" borderId="52" xfId="0" applyFont="1" applyBorder="1" applyAlignment="1" applyProtection="1">
      <alignment horizontal="right"/>
      <protection locked="0"/>
    </xf>
    <xf numFmtId="42" fontId="8" fillId="0" borderId="15" xfId="2" applyNumberFormat="1" applyFont="1" applyFill="1" applyBorder="1" applyAlignment="1" applyProtection="1">
      <protection locked="0"/>
    </xf>
    <xf numFmtId="42" fontId="9" fillId="0" borderId="16" xfId="2" applyNumberFormat="1" applyFont="1" applyFill="1" applyBorder="1" applyAlignment="1" applyProtection="1"/>
    <xf numFmtId="0" fontId="9" fillId="2" borderId="53" xfId="0" applyFont="1" applyFill="1" applyBorder="1"/>
    <xf numFmtId="0" fontId="8" fillId="2" borderId="5" xfId="0" applyFont="1" applyFill="1" applyBorder="1" applyProtection="1">
      <protection locked="0"/>
    </xf>
    <xf numFmtId="38" fontId="9" fillId="2" borderId="45" xfId="0" applyNumberFormat="1" applyFont="1" applyFill="1" applyBorder="1" applyAlignment="1" applyProtection="1">
      <alignment horizontal="center" wrapText="1"/>
      <protection locked="0"/>
    </xf>
    <xf numFmtId="42" fontId="8" fillId="0" borderId="16" xfId="2" applyNumberFormat="1" applyFont="1" applyFill="1" applyBorder="1" applyAlignment="1" applyProtection="1"/>
    <xf numFmtId="42" fontId="9" fillId="0" borderId="15" xfId="2" applyNumberFormat="1" applyFont="1" applyFill="1" applyBorder="1" applyAlignment="1"/>
    <xf numFmtId="42" fontId="8" fillId="0" borderId="15" xfId="2" applyNumberFormat="1" applyFont="1" applyFill="1" applyBorder="1" applyAlignment="1"/>
    <xf numFmtId="42" fontId="8" fillId="0" borderId="15" xfId="0" applyNumberFormat="1" applyFont="1" applyBorder="1" applyProtection="1">
      <protection locked="0"/>
    </xf>
    <xf numFmtId="0" fontId="9" fillId="2" borderId="26" xfId="0" applyFont="1" applyFill="1" applyBorder="1"/>
    <xf numFmtId="167" fontId="9" fillId="2" borderId="54" xfId="3" applyNumberFormat="1" applyFont="1" applyFill="1" applyBorder="1" applyProtection="1"/>
    <xf numFmtId="0" fontId="9" fillId="3" borderId="26" xfId="0" applyFont="1" applyFill="1" applyBorder="1" applyProtection="1">
      <protection locked="0"/>
    </xf>
    <xf numFmtId="41" fontId="8" fillId="2" borderId="8" xfId="0" applyNumberFormat="1" applyFont="1" applyFill="1" applyBorder="1" applyProtection="1">
      <protection locked="0"/>
    </xf>
    <xf numFmtId="41" fontId="8" fillId="2" borderId="54" xfId="0" applyNumberFormat="1" applyFont="1" applyFill="1" applyBorder="1"/>
    <xf numFmtId="41" fontId="9" fillId="2" borderId="8" xfId="3" applyNumberFormat="1" applyFont="1" applyFill="1" applyBorder="1" applyAlignment="1" applyProtection="1">
      <alignment horizontal="center"/>
    </xf>
    <xf numFmtId="41" fontId="9" fillId="2" borderId="8" xfId="3" applyNumberFormat="1" applyFont="1" applyFill="1" applyBorder="1" applyAlignment="1" applyProtection="1"/>
    <xf numFmtId="41" fontId="8" fillId="2" borderId="54" xfId="3" applyNumberFormat="1" applyFont="1" applyFill="1" applyBorder="1" applyAlignment="1" applyProtection="1"/>
    <xf numFmtId="0" fontId="9" fillId="0" borderId="26" xfId="0" applyFont="1" applyBorder="1" applyAlignment="1" applyProtection="1">
      <alignment horizontal="left"/>
      <protection locked="0"/>
    </xf>
    <xf numFmtId="42" fontId="9" fillId="0" borderId="8" xfId="2" applyNumberFormat="1" applyFont="1" applyFill="1" applyBorder="1" applyAlignment="1" applyProtection="1"/>
    <xf numFmtId="41" fontId="8" fillId="2" borderId="8" xfId="0" applyNumberFormat="1" applyFont="1" applyFill="1" applyBorder="1" applyAlignment="1" applyProtection="1">
      <alignment wrapText="1"/>
      <protection locked="0"/>
    </xf>
    <xf numFmtId="41" fontId="8" fillId="2" borderId="54" xfId="0" applyNumberFormat="1" applyFont="1" applyFill="1" applyBorder="1" applyAlignment="1">
      <alignment wrapText="1"/>
    </xf>
    <xf numFmtId="0" fontId="9" fillId="0" borderId="26" xfId="0" applyFont="1" applyBorder="1" applyProtection="1">
      <protection locked="0"/>
    </xf>
    <xf numFmtId="42" fontId="9" fillId="0" borderId="8" xfId="2" applyNumberFormat="1" applyFont="1" applyFill="1" applyBorder="1" applyAlignment="1" applyProtection="1">
      <alignment horizontal="left"/>
    </xf>
    <xf numFmtId="42" fontId="9" fillId="0" borderId="54" xfId="2" applyNumberFormat="1" applyFont="1" applyFill="1" applyBorder="1" applyAlignment="1" applyProtection="1">
      <alignment horizontal="left"/>
    </xf>
    <xf numFmtId="0" fontId="8" fillId="0" borderId="0" xfId="0" applyFont="1" applyAlignment="1">
      <alignment vertical="center"/>
    </xf>
    <xf numFmtId="0" fontId="9" fillId="0" borderId="33" xfId="0" applyFont="1" applyBorder="1" applyAlignment="1" applyProtection="1">
      <alignment horizontal="right"/>
      <protection locked="0"/>
    </xf>
    <xf numFmtId="0" fontId="8" fillId="4" borderId="6" xfId="0" applyFont="1" applyFill="1" applyBorder="1" applyAlignment="1" applyProtection="1">
      <alignment horizontal="right"/>
      <protection locked="0"/>
    </xf>
    <xf numFmtId="0" fontId="9" fillId="4" borderId="29" xfId="0"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9" fillId="0" borderId="39" xfId="0" applyFont="1" applyBorder="1" applyAlignment="1" applyProtection="1">
      <alignment horizontal="right"/>
      <protection locked="0"/>
    </xf>
    <xf numFmtId="0" fontId="8" fillId="4" borderId="32" xfId="0" applyFont="1" applyFill="1" applyBorder="1" applyProtection="1">
      <protection locked="0"/>
    </xf>
    <xf numFmtId="0" fontId="8" fillId="4" borderId="14" xfId="0" applyFont="1" applyFill="1" applyBorder="1" applyAlignment="1" applyProtection="1">
      <alignment horizontal="right"/>
      <protection locked="0"/>
    </xf>
    <xf numFmtId="0" fontId="9" fillId="0" borderId="11" xfId="0" applyFont="1" applyBorder="1" applyAlignment="1" applyProtection="1">
      <alignment shrinkToFit="1"/>
      <protection locked="0"/>
    </xf>
    <xf numFmtId="0" fontId="8" fillId="0" borderId="30" xfId="8" applyFont="1" applyBorder="1" applyAlignment="1">
      <alignment horizontal="center" wrapText="1"/>
    </xf>
    <xf numFmtId="170" fontId="8" fillId="0" borderId="11" xfId="0" applyNumberFormat="1" applyFont="1" applyBorder="1"/>
    <xf numFmtId="0" fontId="25" fillId="0" borderId="23" xfId="0" applyFont="1" applyBorder="1" applyAlignment="1" applyProtection="1">
      <alignment horizontal="center"/>
      <protection locked="0"/>
    </xf>
    <xf numFmtId="165" fontId="25" fillId="0" borderId="14" xfId="0" applyNumberFormat="1" applyFont="1" applyBorder="1" applyAlignment="1">
      <alignment horizontal="center"/>
    </xf>
    <xf numFmtId="44" fontId="8" fillId="0" borderId="55" xfId="0" applyNumberFormat="1" applyFont="1" applyBorder="1"/>
    <xf numFmtId="44" fontId="8" fillId="0" borderId="50" xfId="0" applyNumberFormat="1" applyFont="1" applyBorder="1"/>
    <xf numFmtId="44" fontId="15" fillId="0" borderId="50" xfId="0" applyNumberFormat="1" applyFont="1" applyBorder="1"/>
    <xf numFmtId="49" fontId="8" fillId="0" borderId="2" xfId="0" applyNumberFormat="1" applyFont="1" applyBorder="1"/>
    <xf numFmtId="49" fontId="9" fillId="0" borderId="56" xfId="0" applyNumberFormat="1" applyFont="1" applyBorder="1"/>
    <xf numFmtId="49" fontId="9" fillId="0" borderId="2" xfId="0" applyNumberFormat="1" applyFont="1" applyBorder="1"/>
    <xf numFmtId="43" fontId="8" fillId="0" borderId="0" xfId="3" applyFont="1" applyFill="1" applyBorder="1"/>
    <xf numFmtId="43" fontId="8" fillId="0" borderId="0" xfId="0" applyNumberFormat="1" applyFont="1"/>
    <xf numFmtId="4" fontId="8" fillId="0" borderId="0" xfId="0" applyNumberFormat="1" applyFont="1"/>
    <xf numFmtId="0" fontId="9" fillId="4" borderId="41" xfId="0" applyFont="1" applyFill="1" applyBorder="1" applyAlignment="1">
      <alignment horizontal="center" vertical="center" wrapText="1"/>
    </xf>
    <xf numFmtId="165" fontId="9" fillId="0" borderId="49" xfId="0" applyNumberFormat="1" applyFont="1" applyBorder="1" applyAlignment="1">
      <alignment horizontal="center"/>
    </xf>
    <xf numFmtId="49" fontId="8" fillId="0" borderId="12" xfId="0" applyNumberFormat="1" applyFont="1" applyBorder="1" applyAlignment="1">
      <alignment horizontal="center"/>
    </xf>
    <xf numFmtId="167" fontId="8" fillId="0" borderId="4" xfId="6" applyNumberFormat="1" applyFont="1" applyFill="1" applyBorder="1" applyAlignment="1">
      <alignment horizontal="center"/>
    </xf>
    <xf numFmtId="43" fontId="8" fillId="0" borderId="4" xfId="3" applyFont="1" applyFill="1" applyBorder="1" applyAlignment="1"/>
    <xf numFmtId="49" fontId="8" fillId="0" borderId="1" xfId="0" applyNumberFormat="1" applyFont="1" applyBorder="1" applyAlignment="1" applyProtection="1">
      <alignment horizontal="center"/>
      <protection locked="0"/>
    </xf>
    <xf numFmtId="0" fontId="8" fillId="0" borderId="30" xfId="0" applyFont="1" applyBorder="1" applyAlignment="1" applyProtection="1">
      <alignment horizontal="left" shrinkToFit="1"/>
      <protection locked="0"/>
    </xf>
    <xf numFmtId="4" fontId="8" fillId="5" borderId="4" xfId="6" applyNumberFormat="1" applyFont="1" applyFill="1" applyBorder="1" applyAlignment="1">
      <alignment horizontal="center"/>
    </xf>
    <xf numFmtId="42" fontId="9" fillId="5" borderId="35" xfId="2" applyNumberFormat="1" applyFont="1" applyFill="1" applyBorder="1" applyAlignment="1">
      <alignment horizontal="center"/>
    </xf>
    <xf numFmtId="42" fontId="9" fillId="5" borderId="0" xfId="6" applyNumberFormat="1" applyFont="1" applyFill="1" applyBorder="1"/>
    <xf numFmtId="9" fontId="9" fillId="5" borderId="0" xfId="1" applyFont="1" applyFill="1" applyBorder="1"/>
    <xf numFmtId="167" fontId="9" fillId="5" borderId="14" xfId="6" applyNumberFormat="1" applyFont="1" applyFill="1" applyBorder="1"/>
    <xf numFmtId="167" fontId="9" fillId="5" borderId="27" xfId="6" applyNumberFormat="1" applyFont="1" applyFill="1" applyBorder="1"/>
    <xf numFmtId="9" fontId="9" fillId="5" borderId="0" xfId="1" applyFont="1" applyFill="1"/>
    <xf numFmtId="167" fontId="7" fillId="5" borderId="27" xfId="6" applyNumberFormat="1" applyFont="1" applyFill="1" applyBorder="1"/>
    <xf numFmtId="167" fontId="9" fillId="0" borderId="3" xfId="0" applyNumberFormat="1" applyFont="1" applyBorder="1"/>
    <xf numFmtId="42" fontId="8" fillId="0" borderId="23" xfId="0" applyNumberFormat="1" applyFont="1" applyBorder="1" applyProtection="1">
      <protection locked="0"/>
    </xf>
    <xf numFmtId="0" fontId="9" fillId="0" borderId="26" xfId="0" applyFont="1" applyBorder="1" applyAlignment="1" applyProtection="1">
      <alignment horizontal="center"/>
      <protection locked="0"/>
    </xf>
    <xf numFmtId="0" fontId="9" fillId="6" borderId="14" xfId="9" applyFont="1" applyFill="1" applyBorder="1"/>
    <xf numFmtId="0" fontId="29" fillId="0" borderId="0" xfId="0" applyFont="1"/>
    <xf numFmtId="0" fontId="30" fillId="0" borderId="36" xfId="0" applyFont="1" applyBorder="1" applyAlignment="1">
      <alignment horizontal="right"/>
    </xf>
    <xf numFmtId="0" fontId="24" fillId="0" borderId="0" xfId="0" applyFont="1" applyProtection="1">
      <protection locked="0"/>
    </xf>
    <xf numFmtId="0" fontId="8" fillId="3" borderId="50" xfId="0" applyFont="1" applyFill="1" applyBorder="1" applyAlignment="1" applyProtection="1">
      <alignment horizontal="right"/>
      <protection locked="0"/>
    </xf>
    <xf numFmtId="0" fontId="8" fillId="3" borderId="12" xfId="0" applyFont="1" applyFill="1" applyBorder="1" applyProtection="1">
      <protection locked="0"/>
    </xf>
    <xf numFmtId="0" fontId="8" fillId="3" borderId="57" xfId="0" applyFont="1" applyFill="1" applyBorder="1" applyAlignment="1" applyProtection="1">
      <alignment wrapText="1"/>
      <protection locked="0"/>
    </xf>
    <xf numFmtId="0" fontId="8" fillId="3" borderId="58" xfId="0" applyFont="1" applyFill="1" applyBorder="1" applyProtection="1">
      <protection locked="0"/>
    </xf>
    <xf numFmtId="0" fontId="9" fillId="3" borderId="45" xfId="0" applyFont="1" applyFill="1" applyBorder="1" applyAlignment="1" applyProtection="1">
      <alignment horizontal="center" wrapText="1"/>
      <protection locked="0"/>
    </xf>
    <xf numFmtId="42" fontId="9" fillId="0" borderId="4" xfId="2" applyNumberFormat="1" applyFont="1" applyFill="1" applyBorder="1" applyAlignment="1" applyProtection="1">
      <protection locked="0"/>
    </xf>
    <xf numFmtId="44" fontId="9" fillId="0" borderId="1" xfId="0" applyNumberFormat="1" applyFont="1" applyBorder="1"/>
    <xf numFmtId="42" fontId="8" fillId="0" borderId="1" xfId="0" applyNumberFormat="1" applyFont="1" applyBorder="1" applyProtection="1">
      <protection locked="0"/>
    </xf>
    <xf numFmtId="42" fontId="8" fillId="0" borderId="12" xfId="2" applyNumberFormat="1" applyFont="1" applyFill="1" applyBorder="1" applyAlignment="1" applyProtection="1">
      <protection locked="0"/>
    </xf>
    <xf numFmtId="42" fontId="9" fillId="0" borderId="19" xfId="2" applyNumberFormat="1" applyFont="1" applyFill="1" applyBorder="1" applyAlignment="1" applyProtection="1">
      <protection locked="0"/>
    </xf>
    <xf numFmtId="42" fontId="9" fillId="0" borderId="38" xfId="2" applyNumberFormat="1" applyFont="1" applyFill="1" applyBorder="1" applyAlignment="1" applyProtection="1">
      <protection locked="0"/>
    </xf>
    <xf numFmtId="42" fontId="9" fillId="0" borderId="12" xfId="2" applyNumberFormat="1" applyFont="1" applyFill="1" applyBorder="1" applyAlignment="1" applyProtection="1">
      <protection locked="0"/>
    </xf>
    <xf numFmtId="42" fontId="9" fillId="0" borderId="4" xfId="2" applyNumberFormat="1" applyFont="1" applyFill="1" applyBorder="1" applyAlignment="1" applyProtection="1">
      <alignment vertical="center"/>
      <protection locked="0"/>
    </xf>
    <xf numFmtId="42" fontId="8" fillId="0" borderId="1" xfId="3" applyNumberFormat="1" applyFont="1" applyFill="1" applyBorder="1" applyAlignment="1" applyProtection="1">
      <protection locked="0"/>
    </xf>
    <xf numFmtId="42" fontId="8" fillId="0" borderId="15" xfId="3" applyNumberFormat="1" applyFont="1" applyFill="1" applyBorder="1" applyAlignment="1" applyProtection="1">
      <protection locked="0"/>
    </xf>
    <xf numFmtId="42" fontId="9" fillId="0" borderId="5" xfId="2" applyNumberFormat="1" applyFont="1" applyFill="1" applyBorder="1" applyAlignment="1" applyProtection="1">
      <protection locked="0"/>
    </xf>
    <xf numFmtId="42" fontId="8" fillId="0" borderId="19" xfId="3" applyNumberFormat="1" applyFont="1" applyFill="1" applyBorder="1" applyAlignment="1" applyProtection="1">
      <protection locked="0"/>
    </xf>
    <xf numFmtId="42" fontId="8" fillId="0" borderId="19" xfId="0" applyNumberFormat="1" applyFont="1" applyBorder="1" applyProtection="1">
      <protection locked="0"/>
    </xf>
    <xf numFmtId="167" fontId="9" fillId="0" borderId="7" xfId="3" applyNumberFormat="1" applyFont="1" applyFill="1" applyBorder="1" applyProtection="1">
      <protection locked="0"/>
    </xf>
    <xf numFmtId="0" fontId="8" fillId="0" borderId="21" xfId="0" applyFont="1" applyBorder="1" applyAlignment="1" applyProtection="1">
      <alignment horizontal="right"/>
      <protection locked="0"/>
    </xf>
    <xf numFmtId="172" fontId="9" fillId="0" borderId="54" xfId="1" applyNumberFormat="1" applyFont="1" applyFill="1" applyBorder="1" applyAlignment="1" applyProtection="1">
      <alignment horizontal="center" wrapText="1"/>
    </xf>
    <xf numFmtId="0" fontId="9" fillId="0" borderId="0" xfId="8" applyFont="1" applyAlignment="1">
      <alignment vertical="top"/>
    </xf>
    <xf numFmtId="0" fontId="8" fillId="0" borderId="1" xfId="8" applyFont="1" applyBorder="1" applyAlignment="1">
      <alignment vertical="top"/>
    </xf>
    <xf numFmtId="0" fontId="8" fillId="0" borderId="1" xfId="8" applyFont="1" applyBorder="1" applyAlignment="1">
      <alignment vertical="top" wrapText="1"/>
    </xf>
    <xf numFmtId="0" fontId="0" fillId="0" borderId="0" xfId="8" applyFont="1" applyAlignment="1">
      <alignment vertical="top" wrapText="1"/>
    </xf>
    <xf numFmtId="0" fontId="8" fillId="0" borderId="1" xfId="0" applyFont="1" applyBorder="1" applyAlignment="1">
      <alignment vertical="top"/>
    </xf>
    <xf numFmtId="0" fontId="8" fillId="0" borderId="0" xfId="8" applyFont="1" applyAlignment="1">
      <alignment vertical="top" wrapText="1"/>
    </xf>
    <xf numFmtId="0" fontId="8" fillId="0" borderId="1" xfId="8" applyFont="1" applyBorder="1" applyAlignment="1">
      <alignment horizontal="center" vertical="center"/>
    </xf>
    <xf numFmtId="0" fontId="8" fillId="0" borderId="1" xfId="8" applyFont="1" applyBorder="1" applyAlignment="1">
      <alignment horizontal="center" vertical="center" wrapText="1"/>
    </xf>
    <xf numFmtId="0" fontId="8" fillId="0" borderId="1" xfId="10" applyFont="1" applyBorder="1" applyAlignment="1">
      <alignment horizontal="left" vertical="center"/>
    </xf>
    <xf numFmtId="49" fontId="8" fillId="0" borderId="1" xfId="8" applyNumberFormat="1" applyFont="1" applyBorder="1" applyAlignment="1">
      <alignment horizontal="left" vertical="center"/>
    </xf>
    <xf numFmtId="0" fontId="8" fillId="0" borderId="1" xfId="8" applyFont="1" applyBorder="1" applyAlignment="1">
      <alignment horizontal="left" vertical="center"/>
    </xf>
    <xf numFmtId="0" fontId="8" fillId="0" borderId="1" xfId="9" applyFont="1" applyBorder="1" applyAlignment="1">
      <alignment horizontal="center" vertical="center" wrapText="1"/>
    </xf>
    <xf numFmtId="49" fontId="8" fillId="0" borderId="1" xfId="14" applyNumberFormat="1" applyFont="1" applyBorder="1" applyAlignment="1">
      <alignment horizontal="left" vertical="center"/>
    </xf>
    <xf numFmtId="0" fontId="8" fillId="0" borderId="1" xfId="14" applyFont="1" applyBorder="1" applyAlignment="1">
      <alignment horizontal="center" vertical="center" wrapText="1"/>
    </xf>
    <xf numFmtId="0" fontId="0" fillId="0" borderId="1" xfId="8" applyFont="1" applyBorder="1" applyAlignment="1">
      <alignment vertical="top" wrapText="1"/>
    </xf>
    <xf numFmtId="0" fontId="0" fillId="0" borderId="1" xfId="8" quotePrefix="1" applyFont="1" applyBorder="1" applyAlignment="1">
      <alignment vertical="top" wrapText="1"/>
    </xf>
    <xf numFmtId="0" fontId="32" fillId="0" borderId="1" xfId="8" applyFont="1" applyBorder="1" applyAlignment="1">
      <alignment horizontal="center" vertical="center"/>
    </xf>
    <xf numFmtId="0" fontId="32" fillId="0" borderId="1" xfId="9" applyFont="1" applyBorder="1" applyAlignment="1">
      <alignment horizontal="center" vertical="center" wrapText="1"/>
    </xf>
    <xf numFmtId="0" fontId="9" fillId="6" borderId="1" xfId="8" applyFont="1" applyFill="1" applyBorder="1" applyAlignment="1">
      <alignment horizontal="center" vertical="center" wrapText="1"/>
    </xf>
    <xf numFmtId="0" fontId="9" fillId="6" borderId="1" xfId="8" applyFont="1" applyFill="1" applyBorder="1" applyAlignment="1">
      <alignment horizontal="center" vertical="center"/>
    </xf>
    <xf numFmtId="0" fontId="9" fillId="6" borderId="1" xfId="8" applyFont="1" applyFill="1" applyBorder="1" applyAlignment="1">
      <alignment horizontal="center" wrapText="1"/>
    </xf>
    <xf numFmtId="49" fontId="8" fillId="0" borderId="1" xfId="8" applyNumberFormat="1" applyFont="1" applyBorder="1" applyAlignment="1">
      <alignment horizontal="left"/>
    </xf>
    <xf numFmtId="0" fontId="8" fillId="0" borderId="0" xfId="8" applyFont="1"/>
    <xf numFmtId="0" fontId="32" fillId="0" borderId="1" xfId="8" applyFont="1" applyBorder="1" applyAlignment="1">
      <alignment horizontal="center" vertical="center" wrapText="1"/>
    </xf>
    <xf numFmtId="0" fontId="25" fillId="0" borderId="0" xfId="0" applyFont="1" applyProtection="1">
      <protection locked="0"/>
    </xf>
    <xf numFmtId="49" fontId="9" fillId="6" borderId="3" xfId="0" applyNumberFormat="1" applyFont="1" applyFill="1" applyBorder="1" applyAlignment="1">
      <alignment horizontal="center" vertical="center" wrapText="1"/>
    </xf>
    <xf numFmtId="49" fontId="9" fillId="6" borderId="1" xfId="0" applyNumberFormat="1" applyFont="1" applyFill="1" applyBorder="1" applyAlignment="1">
      <alignment horizontal="center" vertical="center" wrapText="1"/>
    </xf>
    <xf numFmtId="0" fontId="9" fillId="6" borderId="29" xfId="0" applyFont="1" applyFill="1" applyBorder="1" applyAlignment="1">
      <alignment horizontal="center" vertical="center" wrapText="1"/>
    </xf>
    <xf numFmtId="0" fontId="9" fillId="6" borderId="1" xfId="0" applyFont="1" applyFill="1" applyBorder="1" applyAlignment="1">
      <alignment horizontal="center"/>
    </xf>
    <xf numFmtId="5" fontId="9" fillId="6" borderId="1" xfId="0" applyNumberFormat="1" applyFont="1" applyFill="1" applyBorder="1" applyAlignment="1">
      <alignment horizontal="center"/>
    </xf>
    <xf numFmtId="171" fontId="8" fillId="0" borderId="58" xfId="0" applyNumberFormat="1" applyFont="1" applyBorder="1" applyAlignment="1">
      <alignment horizontal="center"/>
    </xf>
    <xf numFmtId="49" fontId="8" fillId="0" borderId="34" xfId="0" applyNumberFormat="1" applyFont="1" applyBorder="1" applyProtection="1">
      <protection locked="0"/>
    </xf>
    <xf numFmtId="0" fontId="8" fillId="4" borderId="0" xfId="0" applyFont="1" applyFill="1" applyAlignment="1" applyProtection="1">
      <alignment horizontal="right"/>
      <protection locked="0"/>
    </xf>
    <xf numFmtId="49" fontId="8" fillId="0" borderId="3" xfId="0" applyNumberFormat="1" applyFont="1" applyBorder="1" applyProtection="1">
      <protection locked="0"/>
    </xf>
    <xf numFmtId="0" fontId="24" fillId="0" borderId="0" xfId="9" applyFont="1"/>
    <xf numFmtId="0" fontId="24" fillId="0" borderId="0" xfId="0" applyFont="1"/>
    <xf numFmtId="0" fontId="8" fillId="0" borderId="0" xfId="9" applyFont="1" applyAlignment="1">
      <alignment wrapText="1"/>
    </xf>
    <xf numFmtId="0" fontId="24" fillId="0" borderId="0" xfId="4" applyNumberFormat="1" applyFont="1" applyFill="1" applyBorder="1" applyAlignment="1"/>
    <xf numFmtId="0" fontId="8" fillId="0" borderId="0" xfId="4" applyNumberFormat="1" applyFont="1" applyFill="1" applyBorder="1" applyAlignment="1">
      <alignment wrapText="1"/>
    </xf>
    <xf numFmtId="0" fontId="8" fillId="0" borderId="0" xfId="6" applyNumberFormat="1" applyFont="1" applyFill="1" applyBorder="1" applyAlignment="1"/>
    <xf numFmtId="0" fontId="8" fillId="0" borderId="1" xfId="8" applyFont="1" applyBorder="1" applyAlignment="1">
      <alignment wrapText="1"/>
    </xf>
    <xf numFmtId="0" fontId="8" fillId="0" borderId="1" xfId="10" applyFont="1" applyBorder="1" applyAlignment="1">
      <alignment wrapText="1"/>
    </xf>
    <xf numFmtId="0" fontId="8" fillId="7" borderId="1" xfId="8" applyFont="1" applyFill="1" applyBorder="1" applyAlignment="1">
      <alignment wrapText="1"/>
    </xf>
    <xf numFmtId="0" fontId="8" fillId="7" borderId="1" xfId="10" applyFont="1" applyFill="1" applyBorder="1" applyAlignment="1">
      <alignment wrapText="1"/>
    </xf>
    <xf numFmtId="0" fontId="33" fillId="0" borderId="1" xfId="0" applyFont="1" applyBorder="1" applyAlignment="1">
      <alignment wrapText="1"/>
    </xf>
    <xf numFmtId="0" fontId="8" fillId="0" borderId="1" xfId="0" applyFont="1" applyBorder="1" applyAlignment="1">
      <alignment wrapText="1"/>
    </xf>
    <xf numFmtId="0" fontId="8" fillId="7" borderId="1" xfId="0" applyFont="1" applyFill="1" applyBorder="1" applyAlignment="1">
      <alignment wrapText="1"/>
    </xf>
    <xf numFmtId="0" fontId="8" fillId="7" borderId="49" xfId="0" applyFont="1" applyFill="1" applyBorder="1" applyAlignment="1">
      <alignment wrapText="1"/>
    </xf>
    <xf numFmtId="0" fontId="8" fillId="0" borderId="49" xfId="10" applyFont="1" applyBorder="1" applyAlignment="1">
      <alignment wrapText="1"/>
    </xf>
    <xf numFmtId="49" fontId="8" fillId="0" borderId="1" xfId="8" applyNumberFormat="1" applyFont="1" applyBorder="1" applyAlignment="1">
      <alignment wrapText="1"/>
    </xf>
    <xf numFmtId="0" fontId="33" fillId="0" borderId="1" xfId="8" applyFont="1" applyBorder="1" applyAlignment="1">
      <alignment horizontal="center" vertical="center"/>
    </xf>
    <xf numFmtId="49" fontId="33" fillId="0" borderId="1" xfId="8" applyNumberFormat="1" applyFont="1" applyBorder="1" applyAlignment="1">
      <alignment horizontal="left" vertical="center"/>
    </xf>
    <xf numFmtId="0" fontId="33" fillId="0" borderId="1" xfId="10" applyFont="1" applyBorder="1" applyAlignment="1">
      <alignment horizontal="left" vertical="center"/>
    </xf>
    <xf numFmtId="0" fontId="33" fillId="0" borderId="1" xfId="8" applyFont="1" applyBorder="1" applyAlignment="1">
      <alignment horizontal="center" vertical="center" wrapText="1"/>
    </xf>
    <xf numFmtId="0" fontId="33" fillId="0" borderId="1" xfId="9" applyFont="1" applyBorder="1" applyAlignment="1">
      <alignment horizontal="center" vertical="center" wrapText="1"/>
    </xf>
    <xf numFmtId="0" fontId="33" fillId="0" borderId="1" xfId="8" applyFont="1" applyBorder="1" applyAlignment="1">
      <alignment wrapText="1"/>
    </xf>
    <xf numFmtId="0" fontId="0" fillId="0" borderId="17" xfId="0" applyBorder="1"/>
    <xf numFmtId="0" fontId="1" fillId="0" borderId="0" xfId="16"/>
    <xf numFmtId="0" fontId="17" fillId="0" borderId="17" xfId="0" applyFont="1" applyBorder="1" applyAlignment="1">
      <alignment horizontal="center"/>
    </xf>
    <xf numFmtId="0" fontId="17" fillId="8" borderId="59" xfId="0" applyFont="1" applyFill="1" applyBorder="1" applyAlignment="1">
      <alignment horizontal="center" vertical="center" wrapText="1"/>
    </xf>
    <xf numFmtId="0" fontId="33" fillId="0" borderId="0" xfId="0" applyFont="1" applyProtection="1">
      <protection locked="0"/>
    </xf>
    <xf numFmtId="0" fontId="8" fillId="9" borderId="32" xfId="0" applyFont="1" applyFill="1" applyBorder="1" applyProtection="1">
      <protection locked="0"/>
    </xf>
    <xf numFmtId="0" fontId="8" fillId="9" borderId="14" xfId="0" applyFont="1" applyFill="1" applyBorder="1" applyAlignment="1" applyProtection="1">
      <alignment horizontal="right"/>
      <protection locked="0"/>
    </xf>
    <xf numFmtId="0" fontId="0" fillId="9" borderId="0" xfId="0" applyFill="1"/>
    <xf numFmtId="1" fontId="8" fillId="0" borderId="0" xfId="0" applyNumberFormat="1" applyFont="1" applyAlignment="1" applyProtection="1">
      <alignment horizontal="center"/>
      <protection locked="0"/>
    </xf>
    <xf numFmtId="1" fontId="8" fillId="0" borderId="0" xfId="0" applyNumberFormat="1" applyFont="1" applyAlignment="1" applyProtection="1">
      <alignment horizontal="center" wrapText="1"/>
      <protection locked="0"/>
    </xf>
    <xf numFmtId="38" fontId="9" fillId="2" borderId="54" xfId="0" applyNumberFormat="1" applyFont="1" applyFill="1" applyBorder="1" applyAlignment="1" applyProtection="1">
      <alignment horizontal="center" wrapText="1"/>
      <protection locked="0"/>
    </xf>
    <xf numFmtId="172" fontId="9" fillId="0" borderId="12" xfId="1" applyNumberFormat="1" applyFont="1" applyFill="1" applyBorder="1" applyAlignment="1" applyProtection="1">
      <alignment horizontal="center" wrapText="1"/>
      <protection locked="0"/>
    </xf>
    <xf numFmtId="0" fontId="8" fillId="0" borderId="0" xfId="0" applyFont="1" applyAlignment="1">
      <alignment horizontal="center"/>
    </xf>
    <xf numFmtId="49" fontId="33" fillId="0" borderId="0" xfId="0" applyNumberFormat="1" applyFont="1" applyProtection="1">
      <protection locked="0"/>
    </xf>
    <xf numFmtId="44" fontId="8" fillId="0" borderId="18" xfId="2" applyFont="1" applyFill="1" applyBorder="1" applyAlignment="1" applyProtection="1">
      <protection locked="0"/>
    </xf>
    <xf numFmtId="40" fontId="8" fillId="0" borderId="63" xfId="0" applyNumberFormat="1" applyFont="1" applyBorder="1" applyAlignment="1" applyProtection="1">
      <alignment wrapText="1"/>
      <protection locked="0"/>
    </xf>
    <xf numFmtId="0" fontId="41" fillId="0" borderId="0" xfId="18" applyFont="1"/>
    <xf numFmtId="0" fontId="42" fillId="0" borderId="64" xfId="18" applyFont="1" applyBorder="1" applyAlignment="1">
      <alignment horizontal="right" vertical="center" wrapText="1"/>
    </xf>
    <xf numFmtId="0" fontId="42" fillId="0" borderId="17" xfId="18" applyFont="1" applyBorder="1" applyAlignment="1">
      <alignment horizontal="right" vertical="center" wrapText="1"/>
    </xf>
    <xf numFmtId="0" fontId="41" fillId="0" borderId="14" xfId="18" applyFont="1" applyBorder="1"/>
    <xf numFmtId="173" fontId="41" fillId="0" borderId="0" xfId="18" applyNumberFormat="1" applyFont="1"/>
    <xf numFmtId="0" fontId="42" fillId="0" borderId="65" xfId="18" applyFont="1" applyBorder="1" applyAlignment="1">
      <alignment horizontal="right" vertical="center" wrapText="1"/>
    </xf>
    <xf numFmtId="0" fontId="41" fillId="0" borderId="20" xfId="18" applyFont="1" applyBorder="1"/>
    <xf numFmtId="0" fontId="40" fillId="10" borderId="3" xfId="18" applyFont="1" applyFill="1" applyBorder="1" applyAlignment="1">
      <alignment horizontal="right" vertical="center" wrapText="1"/>
    </xf>
    <xf numFmtId="0" fontId="40" fillId="10" borderId="3" xfId="18" applyFont="1" applyFill="1" applyBorder="1" applyAlignment="1">
      <alignment vertical="center" wrapText="1"/>
    </xf>
    <xf numFmtId="0" fontId="42" fillId="0" borderId="0" xfId="18" applyFont="1" applyAlignment="1">
      <alignment horizontal="center" vertical="center" wrapText="1"/>
    </xf>
    <xf numFmtId="0" fontId="40" fillId="0" borderId="0" xfId="18" applyFont="1" applyAlignment="1">
      <alignment vertical="center" wrapText="1"/>
    </xf>
    <xf numFmtId="0" fontId="43" fillId="0" borderId="0" xfId="18" applyFont="1" applyAlignment="1">
      <alignment vertical="center" wrapText="1"/>
    </xf>
    <xf numFmtId="169" fontId="41" fillId="0" borderId="0" xfId="18" applyNumberFormat="1" applyFont="1"/>
    <xf numFmtId="170" fontId="41" fillId="0" borderId="0" xfId="18" applyNumberFormat="1" applyFont="1"/>
    <xf numFmtId="0" fontId="45" fillId="0" borderId="1" xfId="18" applyFont="1" applyBorder="1" applyAlignment="1">
      <alignment horizontal="center" vertical="center" wrapText="1"/>
    </xf>
    <xf numFmtId="0" fontId="40" fillId="0" borderId="1" xfId="18" applyFont="1" applyBorder="1" applyAlignment="1">
      <alignment horizontal="right" vertical="center" wrapText="1"/>
    </xf>
    <xf numFmtId="0" fontId="40" fillId="0" borderId="1" xfId="18" applyFont="1" applyBorder="1" applyAlignment="1">
      <alignment horizontal="right" vertical="center"/>
    </xf>
    <xf numFmtId="0" fontId="47" fillId="0" borderId="1" xfId="18" applyFont="1" applyBorder="1" applyAlignment="1">
      <alignment horizontal="right" vertical="center" wrapText="1"/>
    </xf>
    <xf numFmtId="0" fontId="40" fillId="0" borderId="0" xfId="18" applyFont="1" applyAlignment="1">
      <alignment horizontal="right" vertical="center" wrapText="1"/>
    </xf>
    <xf numFmtId="0" fontId="46" fillId="0" borderId="19" xfId="8" applyFont="1" applyBorder="1" applyAlignment="1">
      <alignment vertical="center"/>
    </xf>
    <xf numFmtId="3" fontId="43" fillId="0" borderId="1" xfId="18" applyNumberFormat="1" applyFont="1" applyBorder="1" applyAlignment="1">
      <alignment vertical="center"/>
    </xf>
    <xf numFmtId="0" fontId="48" fillId="0" borderId="15" xfId="8" applyFont="1" applyBorder="1"/>
    <xf numFmtId="3" fontId="43" fillId="0" borderId="1" xfId="18" applyNumberFormat="1" applyFont="1" applyBorder="1" applyAlignment="1">
      <alignment vertical="center" wrapText="1"/>
    </xf>
    <xf numFmtId="3" fontId="43" fillId="0" borderId="19" xfId="18" applyNumberFormat="1" applyFont="1" applyBorder="1" applyAlignment="1">
      <alignment vertical="center" wrapText="1"/>
    </xf>
    <xf numFmtId="3" fontId="40" fillId="0" borderId="0" xfId="18" applyNumberFormat="1" applyFont="1" applyAlignment="1">
      <alignment vertical="center" wrapText="1"/>
    </xf>
    <xf numFmtId="0" fontId="43" fillId="0" borderId="0" xfId="18" applyFont="1" applyAlignment="1">
      <alignment horizontal="center" vertical="center" wrapText="1"/>
    </xf>
    <xf numFmtId="169" fontId="43" fillId="0" borderId="0" xfId="18" applyNumberFormat="1" applyFont="1" applyAlignment="1">
      <alignment horizontal="center" vertical="center" wrapText="1"/>
    </xf>
    <xf numFmtId="0" fontId="44" fillId="0" borderId="0" xfId="18" applyFont="1" applyAlignment="1">
      <alignment horizontal="center" vertical="center" wrapText="1"/>
    </xf>
    <xf numFmtId="0" fontId="43" fillId="0" borderId="49" xfId="18" applyFont="1" applyBorder="1" applyAlignment="1">
      <alignment horizontal="right" vertical="center" wrapText="1"/>
    </xf>
    <xf numFmtId="0" fontId="43" fillId="0" borderId="1" xfId="18" applyFont="1" applyBorder="1" applyAlignment="1">
      <alignment horizontal="right" vertical="center" wrapText="1"/>
    </xf>
    <xf numFmtId="3" fontId="43" fillId="0" borderId="0" xfId="18" applyNumberFormat="1" applyFont="1" applyAlignment="1">
      <alignment vertical="center" wrapText="1"/>
    </xf>
    <xf numFmtId="3" fontId="43" fillId="0" borderId="14" xfId="18" applyNumberFormat="1" applyFont="1" applyBorder="1" applyAlignment="1">
      <alignment vertical="center" wrapText="1"/>
    </xf>
    <xf numFmtId="0" fontId="49" fillId="0" borderId="0" xfId="18" applyFont="1"/>
    <xf numFmtId="0" fontId="42" fillId="0" borderId="49" xfId="18" applyFont="1" applyBorder="1" applyAlignment="1">
      <alignment horizontal="right" vertical="center" wrapText="1"/>
    </xf>
    <xf numFmtId="0" fontId="42" fillId="0" borderId="14" xfId="18" applyFont="1" applyBorder="1" applyAlignment="1">
      <alignment horizontal="right" vertical="center" wrapText="1"/>
    </xf>
    <xf numFmtId="0" fontId="40" fillId="0" borderId="1" xfId="18" applyFont="1" applyBorder="1" applyAlignment="1">
      <alignment horizontal="center" vertical="center" wrapText="1"/>
    </xf>
    <xf numFmtId="0" fontId="40" fillId="10" borderId="14" xfId="18" applyFont="1" applyFill="1" applyBorder="1" applyAlignment="1">
      <alignment vertical="center" wrapText="1"/>
    </xf>
    <xf numFmtId="0" fontId="40" fillId="10" borderId="14" xfId="18" applyFont="1" applyFill="1" applyBorder="1" applyAlignment="1">
      <alignment horizontal="right" vertical="center" wrapText="1"/>
    </xf>
    <xf numFmtId="0" fontId="41" fillId="10" borderId="3" xfId="18" applyFont="1" applyFill="1" applyBorder="1"/>
    <xf numFmtId="0" fontId="43" fillId="10" borderId="3" xfId="18" applyFont="1" applyFill="1" applyBorder="1" applyAlignment="1">
      <alignment horizontal="left" vertical="center" wrapText="1"/>
    </xf>
    <xf numFmtId="0" fontId="40" fillId="0" borderId="49" xfId="18" applyFont="1" applyBorder="1" applyAlignment="1">
      <alignment horizontal="right" vertical="center" wrapText="1"/>
    </xf>
    <xf numFmtId="0" fontId="40" fillId="0" borderId="64" xfId="18" applyFont="1" applyBorder="1" applyAlignment="1">
      <alignment horizontal="right" vertical="center" wrapText="1"/>
    </xf>
    <xf numFmtId="0" fontId="40" fillId="0" borderId="1" xfId="18" applyFont="1" applyBorder="1" applyAlignment="1">
      <alignment horizontal="center" vertical="center"/>
    </xf>
    <xf numFmtId="0" fontId="41" fillId="11" borderId="1" xfId="18" applyFont="1" applyFill="1" applyBorder="1"/>
    <xf numFmtId="0" fontId="41" fillId="11" borderId="0" xfId="18" applyFont="1" applyFill="1"/>
    <xf numFmtId="0" fontId="44" fillId="0" borderId="66" xfId="18" applyFont="1" applyBorder="1" applyAlignment="1">
      <alignment horizontal="center" vertical="center" wrapText="1"/>
    </xf>
    <xf numFmtId="0" fontId="41" fillId="11" borderId="67" xfId="18" applyFont="1" applyFill="1" applyBorder="1"/>
    <xf numFmtId="0" fontId="41" fillId="11" borderId="64" xfId="18" applyFont="1" applyFill="1" applyBorder="1"/>
    <xf numFmtId="0" fontId="40" fillId="0" borderId="14" xfId="18" applyFont="1" applyBorder="1" applyAlignment="1">
      <alignment vertical="center" wrapText="1"/>
    </xf>
    <xf numFmtId="0" fontId="8" fillId="3" borderId="0" xfId="0" applyFont="1" applyFill="1" applyProtection="1">
      <protection locked="0"/>
    </xf>
    <xf numFmtId="0" fontId="9" fillId="3" borderId="0" xfId="0" applyFont="1" applyFill="1" applyAlignment="1" applyProtection="1">
      <alignment horizontal="center" wrapText="1"/>
      <protection locked="0"/>
    </xf>
    <xf numFmtId="0" fontId="9" fillId="2" borderId="26" xfId="0" applyFont="1" applyFill="1" applyBorder="1" applyAlignment="1" applyProtection="1">
      <alignment horizontal="right"/>
      <protection locked="0"/>
    </xf>
    <xf numFmtId="0" fontId="8" fillId="0" borderId="68" xfId="0" applyFont="1" applyBorder="1" applyAlignment="1" applyProtection="1">
      <alignment horizontal="right"/>
      <protection locked="0"/>
    </xf>
    <xf numFmtId="49" fontId="8" fillId="0" borderId="37" xfId="0" applyNumberFormat="1" applyFont="1" applyBorder="1" applyAlignment="1" applyProtection="1">
      <alignment horizontal="left"/>
      <protection locked="0"/>
    </xf>
    <xf numFmtId="0" fontId="9" fillId="0" borderId="52" xfId="0" applyFont="1" applyBorder="1" applyProtection="1">
      <protection locked="0"/>
    </xf>
    <xf numFmtId="0" fontId="8" fillId="0" borderId="52" xfId="0" applyFont="1" applyBorder="1" applyAlignment="1" applyProtection="1">
      <alignment horizontal="center"/>
      <protection locked="0"/>
    </xf>
    <xf numFmtId="49" fontId="8" fillId="0" borderId="52" xfId="0" applyNumberFormat="1" applyFont="1" applyBorder="1" applyAlignment="1" applyProtection="1">
      <alignment horizontal="right"/>
      <protection locked="0"/>
    </xf>
    <xf numFmtId="165" fontId="8" fillId="0" borderId="69" xfId="0" applyNumberFormat="1" applyFont="1" applyBorder="1" applyAlignment="1" applyProtection="1">
      <alignment horizontal="center"/>
      <protection locked="0"/>
    </xf>
    <xf numFmtId="0" fontId="8" fillId="3" borderId="16" xfId="0" applyFont="1" applyFill="1" applyBorder="1" applyProtection="1">
      <protection locked="0"/>
    </xf>
    <xf numFmtId="42" fontId="8" fillId="0" borderId="70" xfId="2" applyNumberFormat="1" applyFont="1" applyFill="1" applyBorder="1" applyAlignment="1" applyProtection="1">
      <protection locked="0"/>
    </xf>
    <xf numFmtId="42" fontId="9" fillId="0" borderId="70" xfId="2" applyNumberFormat="1" applyFont="1" applyFill="1" applyBorder="1" applyAlignment="1" applyProtection="1">
      <protection locked="0"/>
    </xf>
    <xf numFmtId="167" fontId="9" fillId="4" borderId="71" xfId="3" applyNumberFormat="1" applyFont="1" applyFill="1" applyBorder="1" applyAlignment="1" applyProtection="1">
      <alignment horizontal="center" vertical="center" wrapText="1"/>
      <protection locked="0"/>
    </xf>
    <xf numFmtId="0" fontId="9" fillId="0" borderId="70" xfId="0" applyFont="1" applyBorder="1" applyProtection="1">
      <protection locked="0"/>
    </xf>
    <xf numFmtId="42" fontId="9" fillId="0" borderId="63" xfId="2" applyNumberFormat="1" applyFont="1" applyFill="1" applyBorder="1" applyAlignment="1" applyProtection="1">
      <protection locked="0"/>
    </xf>
    <xf numFmtId="42" fontId="8" fillId="0" borderId="72" xfId="2" applyNumberFormat="1" applyFont="1" applyFill="1" applyBorder="1" applyAlignment="1" applyProtection="1">
      <protection locked="0"/>
    </xf>
    <xf numFmtId="167" fontId="9" fillId="4" borderId="22" xfId="3" applyNumberFormat="1" applyFont="1" applyFill="1" applyBorder="1" applyAlignment="1" applyProtection="1">
      <alignment horizontal="center" vertical="center"/>
      <protection locked="0"/>
    </xf>
    <xf numFmtId="42" fontId="9" fillId="0" borderId="73" xfId="2" applyNumberFormat="1" applyFont="1" applyFill="1" applyBorder="1" applyAlignment="1" applyProtection="1">
      <protection locked="0"/>
    </xf>
    <xf numFmtId="167" fontId="9" fillId="4" borderId="22" xfId="3" applyNumberFormat="1" applyFont="1" applyFill="1" applyBorder="1" applyAlignment="1" applyProtection="1">
      <alignment horizontal="center" vertical="center" wrapText="1"/>
      <protection locked="0"/>
    </xf>
    <xf numFmtId="44" fontId="8" fillId="0" borderId="18" xfId="0" applyNumberFormat="1" applyFont="1" applyBorder="1"/>
    <xf numFmtId="44" fontId="8" fillId="0" borderId="18" xfId="0" applyNumberFormat="1" applyFont="1" applyBorder="1" applyAlignment="1">
      <alignment horizontal="left"/>
    </xf>
    <xf numFmtId="49" fontId="9" fillId="0" borderId="0" xfId="0" applyNumberFormat="1" applyFont="1" applyAlignment="1">
      <alignment horizontal="center" vertical="center" wrapText="1"/>
    </xf>
    <xf numFmtId="49" fontId="8" fillId="0" borderId="0" xfId="0" applyNumberFormat="1" applyFont="1" applyAlignment="1">
      <alignment horizontal="left"/>
    </xf>
    <xf numFmtId="0" fontId="40" fillId="0" borderId="67" xfId="18" applyFont="1" applyBorder="1" applyAlignment="1">
      <alignment vertical="center" wrapText="1"/>
    </xf>
    <xf numFmtId="0" fontId="8" fillId="0" borderId="72" xfId="2" applyNumberFormat="1" applyFont="1" applyFill="1" applyBorder="1" applyAlignment="1" applyProtection="1">
      <protection locked="0"/>
    </xf>
    <xf numFmtId="42" fontId="9" fillId="0" borderId="74" xfId="2" applyNumberFormat="1" applyFont="1" applyFill="1" applyBorder="1" applyAlignment="1" applyProtection="1">
      <protection locked="0"/>
    </xf>
    <xf numFmtId="165" fontId="8" fillId="3" borderId="0" xfId="0" applyNumberFormat="1" applyFont="1" applyFill="1" applyAlignment="1" applyProtection="1">
      <alignment horizontal="center"/>
      <protection locked="0"/>
    </xf>
    <xf numFmtId="171" fontId="8" fillId="3" borderId="0" xfId="0" applyNumberFormat="1" applyFont="1" applyFill="1" applyAlignment="1" applyProtection="1">
      <alignment horizontal="center"/>
      <protection locked="0"/>
    </xf>
    <xf numFmtId="38" fontId="9" fillId="3" borderId="0" xfId="0" applyNumberFormat="1" applyFont="1" applyFill="1" applyAlignment="1" applyProtection="1">
      <alignment horizontal="center" wrapText="1"/>
      <protection locked="0"/>
    </xf>
    <xf numFmtId="42" fontId="8" fillId="3" borderId="0" xfId="2" applyNumberFormat="1" applyFont="1" applyFill="1" applyBorder="1" applyAlignment="1" applyProtection="1">
      <protection locked="0"/>
    </xf>
    <xf numFmtId="42" fontId="9" fillId="3" borderId="0" xfId="2" applyNumberFormat="1" applyFont="1" applyFill="1" applyBorder="1" applyAlignment="1" applyProtection="1">
      <protection locked="0"/>
    </xf>
    <xf numFmtId="172" fontId="9" fillId="3" borderId="0" xfId="1" applyNumberFormat="1" applyFont="1" applyFill="1" applyBorder="1" applyAlignment="1" applyProtection="1">
      <alignment horizontal="center" wrapText="1"/>
      <protection locked="0"/>
    </xf>
    <xf numFmtId="41" fontId="9" fillId="3" borderId="0" xfId="2" applyNumberFormat="1" applyFont="1" applyFill="1" applyBorder="1" applyAlignment="1" applyProtection="1">
      <protection locked="0"/>
    </xf>
    <xf numFmtId="41" fontId="8" fillId="3" borderId="0" xfId="0" applyNumberFormat="1" applyFont="1" applyFill="1" applyProtection="1">
      <protection locked="0"/>
    </xf>
    <xf numFmtId="38" fontId="8" fillId="3" borderId="0" xfId="0" applyNumberFormat="1" applyFont="1" applyFill="1" applyProtection="1">
      <protection locked="0"/>
    </xf>
    <xf numFmtId="167" fontId="8" fillId="3" borderId="0" xfId="3" applyNumberFormat="1" applyFont="1" applyFill="1" applyBorder="1" applyAlignment="1" applyProtection="1">
      <alignment wrapText="1"/>
      <protection locked="0"/>
    </xf>
    <xf numFmtId="40" fontId="9" fillId="3" borderId="0" xfId="0" applyNumberFormat="1" applyFont="1" applyFill="1" applyAlignment="1" applyProtection="1">
      <alignment horizontal="center" wrapText="1"/>
      <protection locked="0"/>
    </xf>
    <xf numFmtId="40" fontId="8" fillId="3" borderId="0" xfId="0" applyNumberFormat="1" applyFont="1" applyFill="1" applyAlignment="1" applyProtection="1">
      <alignment wrapText="1"/>
      <protection locked="0"/>
    </xf>
    <xf numFmtId="0" fontId="46" fillId="0" borderId="1" xfId="18" applyFont="1" applyBorder="1" applyAlignment="1">
      <alignment horizontal="left" vertical="center" wrapText="1"/>
    </xf>
    <xf numFmtId="49" fontId="40" fillId="0" borderId="0" xfId="18" applyNumberFormat="1" applyFont="1" applyAlignment="1">
      <alignment vertical="center" wrapText="1"/>
    </xf>
    <xf numFmtId="173" fontId="40" fillId="0" borderId="51" xfId="19" applyNumberFormat="1" applyFont="1" applyBorder="1" applyAlignment="1">
      <alignment horizontal="left"/>
    </xf>
    <xf numFmtId="49" fontId="46" fillId="0" borderId="19" xfId="8" applyNumberFormat="1" applyFont="1" applyBorder="1" applyAlignment="1">
      <alignment vertical="center"/>
    </xf>
    <xf numFmtId="0" fontId="0" fillId="0" borderId="0" xfId="0" applyAlignment="1" applyProtection="1">
      <alignment horizontal="left"/>
      <protection locked="0"/>
    </xf>
    <xf numFmtId="165" fontId="8" fillId="0" borderId="0" xfId="0" applyNumberFormat="1" applyFont="1" applyAlignment="1" applyProtection="1">
      <alignment horizontal="right"/>
      <protection locked="0"/>
    </xf>
    <xf numFmtId="41" fontId="8" fillId="2" borderId="54" xfId="3" applyNumberFormat="1" applyFont="1" applyFill="1" applyBorder="1" applyAlignment="1" applyProtection="1">
      <protection locked="0"/>
    </xf>
    <xf numFmtId="42" fontId="8" fillId="0" borderId="16" xfId="2" applyNumberFormat="1" applyFont="1" applyFill="1" applyBorder="1" applyAlignment="1" applyProtection="1">
      <protection locked="0"/>
    </xf>
    <xf numFmtId="42" fontId="9" fillId="0" borderId="35" xfId="2" applyNumberFormat="1" applyFont="1" applyFill="1" applyBorder="1" applyAlignment="1" applyProtection="1">
      <protection locked="0"/>
    </xf>
    <xf numFmtId="4" fontId="8" fillId="2" borderId="54" xfId="3" applyNumberFormat="1" applyFont="1" applyFill="1" applyBorder="1" applyAlignment="1" applyProtection="1">
      <alignment wrapText="1"/>
      <protection locked="0"/>
    </xf>
    <xf numFmtId="42" fontId="9" fillId="0" borderId="45" xfId="2" applyNumberFormat="1" applyFont="1" applyFill="1" applyBorder="1" applyAlignment="1" applyProtection="1">
      <protection locked="0"/>
    </xf>
    <xf numFmtId="42" fontId="8" fillId="0" borderId="38" xfId="2" applyNumberFormat="1" applyFont="1" applyFill="1" applyBorder="1" applyAlignment="1" applyProtection="1">
      <protection locked="0"/>
    </xf>
    <xf numFmtId="0" fontId="8" fillId="0" borderId="6" xfId="0" applyFont="1" applyBorder="1" applyProtection="1">
      <protection locked="0"/>
    </xf>
    <xf numFmtId="44" fontId="8" fillId="0" borderId="4" xfId="2" applyFont="1" applyFill="1" applyBorder="1" applyAlignment="1" applyProtection="1">
      <protection locked="0"/>
    </xf>
    <xf numFmtId="44" fontId="8" fillId="0" borderId="75" xfId="2" applyFont="1" applyFill="1" applyBorder="1" applyAlignment="1" applyProtection="1">
      <protection locked="0"/>
    </xf>
    <xf numFmtId="0" fontId="38" fillId="0" borderId="1" xfId="8" applyFont="1" applyBorder="1" applyAlignment="1">
      <alignment vertical="top" wrapText="1"/>
    </xf>
    <xf numFmtId="0" fontId="37" fillId="12" borderId="76" xfId="0" applyFont="1" applyFill="1" applyBorder="1" applyAlignment="1">
      <alignment vertical="center"/>
    </xf>
    <xf numFmtId="0" fontId="35" fillId="0" borderId="1" xfId="8" applyFont="1" applyBorder="1" applyAlignment="1">
      <alignment vertical="top" wrapText="1"/>
    </xf>
    <xf numFmtId="49" fontId="8" fillId="0" borderId="52" xfId="0" quotePrefix="1" applyNumberFormat="1" applyFont="1" applyBorder="1" applyAlignment="1" applyProtection="1">
      <alignment horizontal="left"/>
      <protection locked="0"/>
    </xf>
    <xf numFmtId="0" fontId="4" fillId="0" borderId="14" xfId="0" applyFont="1" applyBorder="1" applyAlignment="1" applyProtection="1">
      <alignment horizontal="left"/>
      <protection locked="0"/>
    </xf>
    <xf numFmtId="0" fontId="8" fillId="0" borderId="1" xfId="0" applyFont="1" applyBorder="1" applyAlignment="1" applyProtection="1">
      <alignment horizontal="center" wrapText="1"/>
      <protection locked="0"/>
    </xf>
    <xf numFmtId="0" fontId="33" fillId="0" borderId="0" xfId="0" applyFont="1" applyAlignment="1">
      <alignment vertical="top"/>
    </xf>
    <xf numFmtId="0" fontId="33" fillId="0" borderId="2" xfId="0" applyFont="1" applyBorder="1" applyAlignment="1">
      <alignment vertical="top"/>
    </xf>
    <xf numFmtId="0" fontId="8" fillId="0" borderId="52" xfId="0" applyFont="1" applyBorder="1" applyAlignment="1">
      <alignment horizontal="right"/>
    </xf>
    <xf numFmtId="165" fontId="8" fillId="0" borderId="52" xfId="0" applyNumberFormat="1" applyFont="1" applyBorder="1" applyAlignment="1">
      <alignment horizontal="right"/>
    </xf>
    <xf numFmtId="165" fontId="8" fillId="0" borderId="69" xfId="0" applyNumberFormat="1" applyFont="1" applyBorder="1" applyAlignment="1">
      <alignment horizontal="right"/>
    </xf>
    <xf numFmtId="0" fontId="51" fillId="0" borderId="0" xfId="0" applyFont="1" applyAlignment="1">
      <alignment horizontal="right"/>
    </xf>
    <xf numFmtId="0" fontId="38" fillId="0" borderId="60" xfId="0" applyFont="1" applyBorder="1" applyAlignment="1">
      <alignment vertical="center"/>
    </xf>
    <xf numFmtId="0" fontId="38" fillId="0" borderId="61" xfId="0" applyFont="1" applyBorder="1" applyAlignment="1">
      <alignment vertical="center"/>
    </xf>
    <xf numFmtId="0" fontId="0" fillId="0" borderId="60" xfId="0" applyBorder="1" applyAlignment="1">
      <alignment vertical="center"/>
    </xf>
    <xf numFmtId="0" fontId="0" fillId="0" borderId="62" xfId="0" applyBorder="1" applyAlignment="1">
      <alignment vertical="center"/>
    </xf>
    <xf numFmtId="0" fontId="9" fillId="0" borderId="0" xfId="0" applyFont="1" applyAlignment="1">
      <alignment horizontal="center"/>
    </xf>
    <xf numFmtId="0" fontId="0" fillId="0" borderId="21" xfId="0" applyBorder="1"/>
    <xf numFmtId="0" fontId="8" fillId="0" borderId="32" xfId="0" applyFont="1" applyBorder="1" applyAlignment="1" applyProtection="1">
      <alignment horizontal="right"/>
      <protection locked="0"/>
    </xf>
    <xf numFmtId="0" fontId="8" fillId="0" borderId="14" xfId="0" applyFont="1" applyBorder="1" applyAlignment="1" applyProtection="1">
      <alignment horizontal="right"/>
      <protection locked="0"/>
    </xf>
    <xf numFmtId="0" fontId="8" fillId="0" borderId="6" xfId="0" applyFont="1" applyBorder="1" applyAlignment="1" applyProtection="1">
      <alignment horizontal="right"/>
      <protection locked="0"/>
    </xf>
    <xf numFmtId="0" fontId="8" fillId="0" borderId="20" xfId="0" applyFont="1" applyBorder="1" applyAlignment="1" applyProtection="1">
      <alignment horizontal="right"/>
      <protection locked="0"/>
    </xf>
    <xf numFmtId="0" fontId="9" fillId="0" borderId="32" xfId="0" applyFont="1" applyBorder="1" applyAlignment="1" applyProtection="1">
      <alignment horizontal="right"/>
      <protection locked="0"/>
    </xf>
    <xf numFmtId="0" fontId="9" fillId="0" borderId="2" xfId="0" applyFont="1" applyBorder="1" applyAlignment="1" applyProtection="1">
      <alignment horizontal="right"/>
      <protection locked="0"/>
    </xf>
    <xf numFmtId="0" fontId="9" fillId="0" borderId="0" xfId="0" applyFont="1" applyAlignment="1" applyProtection="1">
      <alignment horizontal="right"/>
      <protection locked="0"/>
    </xf>
    <xf numFmtId="49" fontId="8" fillId="0" borderId="18" xfId="0" applyNumberFormat="1" applyFont="1" applyBorder="1" applyAlignment="1">
      <alignment horizontal="center"/>
    </xf>
    <xf numFmtId="0" fontId="0" fillId="0" borderId="77" xfId="0" applyBorder="1" applyAlignment="1">
      <alignment horizontal="right"/>
    </xf>
    <xf numFmtId="49" fontId="8" fillId="0" borderId="3" xfId="0" applyNumberFormat="1" applyFont="1" applyBorder="1" applyAlignment="1">
      <alignment horizontal="left"/>
    </xf>
    <xf numFmtId="49" fontId="8" fillId="0" borderId="49" xfId="0" applyNumberFormat="1" applyFont="1" applyBorder="1" applyAlignment="1">
      <alignment horizontal="left"/>
    </xf>
    <xf numFmtId="49" fontId="8" fillId="0" borderId="49" xfId="0" applyNumberFormat="1" applyFont="1" applyBorder="1" applyAlignment="1">
      <alignment horizontal="center"/>
    </xf>
    <xf numFmtId="49" fontId="8" fillId="0" borderId="14" xfId="0" applyNumberFormat="1" applyFont="1" applyBorder="1" applyAlignment="1">
      <alignment horizontal="left"/>
    </xf>
    <xf numFmtId="49" fontId="8" fillId="0" borderId="17" xfId="0" applyNumberFormat="1" applyFont="1" applyBorder="1" applyAlignment="1">
      <alignment horizontal="left"/>
    </xf>
    <xf numFmtId="49" fontId="9" fillId="6" borderId="18" xfId="0" applyNumberFormat="1" applyFont="1" applyFill="1" applyBorder="1" applyAlignment="1">
      <alignment horizontal="center" vertical="center" wrapText="1"/>
    </xf>
    <xf numFmtId="49" fontId="8" fillId="0" borderId="18" xfId="0" applyNumberFormat="1" applyFont="1" applyBorder="1" applyAlignment="1">
      <alignment horizontal="left"/>
    </xf>
    <xf numFmtId="0" fontId="0" fillId="0" borderId="3" xfId="0" applyBorder="1" applyAlignment="1">
      <alignment horizontal="right"/>
    </xf>
    <xf numFmtId="49" fontId="9" fillId="0" borderId="0" xfId="0" applyNumberFormat="1" applyFont="1" applyAlignment="1">
      <alignment horizontal="right"/>
    </xf>
    <xf numFmtId="49" fontId="9" fillId="0" borderId="14" xfId="0" applyNumberFormat="1" applyFont="1" applyBorder="1"/>
    <xf numFmtId="49" fontId="8" fillId="0" borderId="0" xfId="0" applyNumberFormat="1" applyFont="1" applyAlignment="1">
      <alignment horizontal="right"/>
    </xf>
    <xf numFmtId="0" fontId="8" fillId="0" borderId="1" xfId="0" applyFont="1" applyBorder="1"/>
    <xf numFmtId="0" fontId="8" fillId="0" borderId="18" xfId="0" applyFont="1" applyBorder="1"/>
    <xf numFmtId="0" fontId="8" fillId="0" borderId="1" xfId="0" applyFont="1" applyBorder="1" applyAlignment="1">
      <alignment horizontal="center" wrapText="1"/>
    </xf>
    <xf numFmtId="0" fontId="22" fillId="0" borderId="1" xfId="0" applyFont="1" applyBorder="1" applyAlignment="1">
      <alignment horizontal="center" wrapText="1"/>
    </xf>
    <xf numFmtId="0" fontId="8" fillId="0" borderId="49" xfId="0" applyFont="1" applyBorder="1"/>
    <xf numFmtId="0" fontId="8" fillId="0" borderId="3" xfId="0" applyFont="1" applyBorder="1"/>
    <xf numFmtId="0" fontId="9" fillId="0" borderId="1" xfId="0" applyFont="1" applyBorder="1" applyAlignment="1">
      <alignment horizontal="center"/>
    </xf>
    <xf numFmtId="173" fontId="40" fillId="0" borderId="14" xfId="19" applyNumberFormat="1" applyFont="1" applyBorder="1" applyAlignment="1">
      <alignment horizontal="center"/>
    </xf>
    <xf numFmtId="3" fontId="43" fillId="0" borderId="0" xfId="18" applyNumberFormat="1" applyFont="1" applyAlignment="1">
      <alignment horizontal="center" vertical="center" wrapText="1"/>
    </xf>
    <xf numFmtId="3" fontId="40" fillId="0" borderId="0" xfId="18" applyNumberFormat="1" applyFont="1" applyAlignment="1">
      <alignment horizontal="center" vertical="center" wrapText="1"/>
    </xf>
    <xf numFmtId="0" fontId="40" fillId="0" borderId="0" xfId="18" applyFont="1" applyAlignment="1">
      <alignment horizontal="center"/>
    </xf>
    <xf numFmtId="0" fontId="8" fillId="9" borderId="49" xfId="0" applyFont="1" applyFill="1" applyBorder="1" applyAlignment="1">
      <alignment wrapText="1"/>
    </xf>
    <xf numFmtId="37" fontId="8" fillId="9" borderId="49" xfId="0" applyNumberFormat="1" applyFont="1" applyFill="1" applyBorder="1" applyAlignment="1">
      <alignment horizontal="left" vertical="center" wrapText="1"/>
    </xf>
    <xf numFmtId="0" fontId="9" fillId="0" borderId="0" xfId="0" applyFont="1" applyAlignment="1">
      <alignment horizontal="center"/>
    </xf>
    <xf numFmtId="0" fontId="8" fillId="0" borderId="9" xfId="0" applyFont="1" applyBorder="1" applyProtection="1">
      <protection locked="0"/>
    </xf>
    <xf numFmtId="0" fontId="0" fillId="0" borderId="21" xfId="0" applyBorder="1"/>
    <xf numFmtId="0" fontId="0" fillId="0" borderId="78" xfId="0" applyBorder="1"/>
    <xf numFmtId="0" fontId="8" fillId="0" borderId="32" xfId="0" applyFont="1" applyBorder="1" applyAlignment="1" applyProtection="1">
      <alignment horizontal="right"/>
      <protection locked="0"/>
    </xf>
    <xf numFmtId="0" fontId="8" fillId="0" borderId="14" xfId="0" applyFont="1" applyBorder="1" applyAlignment="1" applyProtection="1">
      <alignment horizontal="right"/>
      <protection locked="0"/>
    </xf>
    <xf numFmtId="0" fontId="9" fillId="0" borderId="32" xfId="0" applyFont="1" applyBorder="1" applyAlignment="1" applyProtection="1">
      <alignment horizontal="right"/>
      <protection locked="0"/>
    </xf>
    <xf numFmtId="0" fontId="9" fillId="0" borderId="14" xfId="0" applyFont="1" applyBorder="1" applyAlignment="1" applyProtection="1">
      <alignment horizontal="right"/>
      <protection locked="0"/>
    </xf>
    <xf numFmtId="0" fontId="9" fillId="0" borderId="2" xfId="0" applyFont="1" applyBorder="1" applyAlignment="1" applyProtection="1">
      <alignment horizontal="right"/>
      <protection locked="0"/>
    </xf>
    <xf numFmtId="0" fontId="9" fillId="0" borderId="0" xfId="0" applyFont="1" applyAlignment="1" applyProtection="1">
      <alignment horizontal="right"/>
      <protection locked="0"/>
    </xf>
    <xf numFmtId="0" fontId="9" fillId="0" borderId="20" xfId="0" applyFont="1" applyBorder="1" applyAlignment="1" applyProtection="1">
      <alignment horizontal="center"/>
      <protection locked="0"/>
    </xf>
    <xf numFmtId="0" fontId="8" fillId="0" borderId="20" xfId="0" applyFont="1" applyBorder="1" applyAlignment="1" applyProtection="1">
      <alignment horizontal="center"/>
      <protection locked="0"/>
    </xf>
    <xf numFmtId="0" fontId="9" fillId="2" borderId="36" xfId="0" applyFont="1" applyFill="1" applyBorder="1" applyAlignment="1" applyProtection="1">
      <alignment horizontal="left"/>
      <protection locked="0"/>
    </xf>
    <xf numFmtId="0" fontId="9" fillId="2" borderId="79" xfId="0" applyFont="1" applyFill="1" applyBorder="1" applyAlignment="1" applyProtection="1">
      <alignment horizontal="left"/>
      <protection locked="0"/>
    </xf>
    <xf numFmtId="49" fontId="8" fillId="0" borderId="7" xfId="0" applyNumberFormat="1" applyFont="1" applyBorder="1" applyAlignment="1">
      <alignment horizontal="right"/>
    </xf>
    <xf numFmtId="49" fontId="8" fillId="0" borderId="78" xfId="0" applyNumberFormat="1" applyFont="1" applyBorder="1" applyAlignment="1">
      <alignment horizontal="right"/>
    </xf>
    <xf numFmtId="0" fontId="8" fillId="0" borderId="6" xfId="0" applyFont="1" applyBorder="1" applyAlignment="1" applyProtection="1">
      <alignment horizontal="right"/>
      <protection locked="0"/>
    </xf>
    <xf numFmtId="0" fontId="8" fillId="0" borderId="20" xfId="0" applyFont="1" applyBorder="1" applyAlignment="1" applyProtection="1">
      <alignment horizontal="right"/>
      <protection locked="0"/>
    </xf>
    <xf numFmtId="0" fontId="39" fillId="0" borderId="80" xfId="0" quotePrefix="1" applyFont="1" applyBorder="1" applyAlignment="1" applyProtection="1">
      <alignment horizontal="left" wrapText="1"/>
      <protection locked="0"/>
    </xf>
    <xf numFmtId="0" fontId="39" fillId="0" borderId="37" xfId="0" quotePrefix="1" applyFont="1" applyBorder="1" applyAlignment="1" applyProtection="1">
      <alignment horizontal="left" wrapText="1"/>
      <protection locked="0"/>
    </xf>
    <xf numFmtId="0" fontId="39" fillId="0" borderId="79" xfId="0" quotePrefix="1" applyFont="1" applyBorder="1" applyAlignment="1" applyProtection="1">
      <alignment horizontal="left" wrapText="1"/>
      <protection locked="0"/>
    </xf>
    <xf numFmtId="0" fontId="21" fillId="0" borderId="56" xfId="8" applyFont="1" applyBorder="1" applyAlignment="1" applyProtection="1">
      <alignment horizontal="center"/>
      <protection locked="0"/>
    </xf>
    <xf numFmtId="0" fontId="21" fillId="0" borderId="49" xfId="8" applyFont="1" applyBorder="1" applyAlignment="1" applyProtection="1">
      <alignment horizontal="center"/>
      <protection locked="0"/>
    </xf>
    <xf numFmtId="0" fontId="9" fillId="2" borderId="36" xfId="0" applyFont="1" applyFill="1" applyBorder="1" applyAlignment="1" applyProtection="1">
      <alignment horizontal="right"/>
      <protection locked="0"/>
    </xf>
    <xf numFmtId="0" fontId="9" fillId="2" borderId="79" xfId="0" applyFont="1" applyFill="1" applyBorder="1" applyAlignment="1" applyProtection="1">
      <alignment horizontal="right"/>
      <protection locked="0"/>
    </xf>
    <xf numFmtId="0" fontId="9" fillId="0" borderId="7" xfId="0" applyFont="1" applyBorder="1" applyAlignment="1" applyProtection="1">
      <alignment horizontal="right"/>
      <protection locked="0"/>
    </xf>
    <xf numFmtId="0" fontId="0" fillId="0" borderId="78" xfId="0" applyBorder="1" applyProtection="1">
      <protection locked="0"/>
    </xf>
    <xf numFmtId="49" fontId="8" fillId="0" borderId="18" xfId="0" applyNumberFormat="1" applyFont="1" applyBorder="1" applyAlignment="1">
      <alignment horizontal="center"/>
    </xf>
    <xf numFmtId="0" fontId="0" fillId="0" borderId="49" xfId="0" applyBorder="1" applyAlignment="1">
      <alignment horizontal="center"/>
    </xf>
    <xf numFmtId="49" fontId="8" fillId="0" borderId="3" xfId="0" applyNumberFormat="1" applyFont="1" applyBorder="1" applyAlignment="1">
      <alignment horizontal="center"/>
    </xf>
    <xf numFmtId="0" fontId="0" fillId="0" borderId="28" xfId="0" applyBorder="1" applyAlignment="1">
      <alignment horizontal="center"/>
    </xf>
    <xf numFmtId="165" fontId="9" fillId="4" borderId="80" xfId="0" applyNumberFormat="1" applyFont="1" applyFill="1" applyBorder="1" applyAlignment="1">
      <alignment horizontal="center" vertical="center" wrapText="1"/>
    </xf>
    <xf numFmtId="0" fontId="8" fillId="4" borderId="69" xfId="0" applyFont="1" applyFill="1" applyBorder="1" applyAlignment="1">
      <alignment horizontal="center" vertical="center" wrapText="1"/>
    </xf>
    <xf numFmtId="0" fontId="8" fillId="4" borderId="79" xfId="0" applyFont="1" applyFill="1" applyBorder="1" applyAlignment="1">
      <alignment horizontal="center" vertical="center" wrapText="1"/>
    </xf>
    <xf numFmtId="49" fontId="9" fillId="6" borderId="39" xfId="0" applyNumberFormat="1" applyFont="1" applyFill="1" applyBorder="1" applyAlignment="1">
      <alignment horizontal="center" vertical="center" wrapText="1"/>
    </xf>
    <xf numFmtId="0" fontId="8" fillId="6" borderId="39" xfId="0" applyFont="1" applyFill="1" applyBorder="1" applyAlignment="1">
      <alignment horizontal="center" vertical="center" wrapText="1"/>
    </xf>
    <xf numFmtId="49" fontId="9" fillId="9" borderId="36" xfId="0" applyNumberFormat="1" applyFont="1" applyFill="1" applyBorder="1" applyAlignment="1">
      <alignment horizontal="center" vertical="center" wrapText="1"/>
    </xf>
    <xf numFmtId="0" fontId="0" fillId="9" borderId="79" xfId="0" applyFill="1" applyBorder="1" applyAlignment="1">
      <alignment horizontal="center" vertical="center" wrapText="1"/>
    </xf>
    <xf numFmtId="49" fontId="9" fillId="0" borderId="0" xfId="0" applyNumberFormat="1" applyFont="1" applyAlignment="1">
      <alignment horizontal="center"/>
    </xf>
    <xf numFmtId="49" fontId="9" fillId="0" borderId="56" xfId="0" applyNumberFormat="1" applyFont="1" applyBorder="1" applyAlignment="1">
      <alignment horizontal="right"/>
    </xf>
    <xf numFmtId="0" fontId="0" fillId="0" borderId="49" xfId="0" applyBorder="1" applyAlignment="1">
      <alignment horizontal="right"/>
    </xf>
    <xf numFmtId="49" fontId="9" fillId="0" borderId="56" xfId="0" applyNumberFormat="1" applyFont="1" applyBorder="1" applyAlignment="1">
      <alignment horizontal="center"/>
    </xf>
    <xf numFmtId="49" fontId="8" fillId="0" borderId="56" xfId="0" applyNumberFormat="1" applyFont="1" applyBorder="1"/>
    <xf numFmtId="0" fontId="0" fillId="0" borderId="49" xfId="0" applyBorder="1"/>
    <xf numFmtId="0" fontId="33" fillId="0" borderId="2" xfId="0" applyFont="1" applyBorder="1" applyAlignment="1">
      <alignment horizontal="left" vertical="top" wrapText="1"/>
    </xf>
    <xf numFmtId="0" fontId="13" fillId="0" borderId="0" xfId="0" applyFont="1" applyAlignment="1">
      <alignment horizontal="left" vertical="top" wrapText="1"/>
    </xf>
    <xf numFmtId="49" fontId="9" fillId="0" borderId="33" xfId="0" applyNumberFormat="1" applyFont="1" applyBorder="1" applyAlignment="1">
      <alignment horizontal="right"/>
    </xf>
    <xf numFmtId="0" fontId="0" fillId="0" borderId="77" xfId="0" applyBorder="1" applyAlignment="1">
      <alignment horizontal="right"/>
    </xf>
    <xf numFmtId="49" fontId="9" fillId="0" borderId="34" xfId="0" applyNumberFormat="1" applyFont="1" applyBorder="1" applyAlignment="1">
      <alignment horizontal="right"/>
    </xf>
    <xf numFmtId="49" fontId="9" fillId="0" borderId="77" xfId="0" applyNumberFormat="1" applyFont="1" applyBorder="1" applyAlignment="1">
      <alignment horizontal="right"/>
    </xf>
    <xf numFmtId="49" fontId="9" fillId="0" borderId="33" xfId="0" applyNumberFormat="1" applyFont="1" applyBorder="1" applyAlignment="1">
      <alignment horizontal="right" wrapText="1"/>
    </xf>
    <xf numFmtId="49" fontId="9" fillId="0" borderId="34" xfId="0" applyNumberFormat="1" applyFont="1" applyBorder="1" applyAlignment="1">
      <alignment horizontal="right" wrapText="1"/>
    </xf>
    <xf numFmtId="49" fontId="9" fillId="0" borderId="77" xfId="0" applyNumberFormat="1" applyFont="1" applyBorder="1" applyAlignment="1">
      <alignment horizontal="right" wrapText="1"/>
    </xf>
    <xf numFmtId="49" fontId="8" fillId="0" borderId="56" xfId="0" applyNumberFormat="1" applyFont="1" applyBorder="1" applyAlignment="1">
      <alignment horizontal="left"/>
    </xf>
    <xf numFmtId="49" fontId="8" fillId="0" borderId="3" xfId="0" applyNumberFormat="1" applyFont="1" applyBorder="1" applyAlignment="1">
      <alignment horizontal="left"/>
    </xf>
    <xf numFmtId="49" fontId="8" fillId="0" borderId="49" xfId="0" applyNumberFormat="1" applyFont="1" applyBorder="1" applyAlignment="1">
      <alignment horizontal="left"/>
    </xf>
    <xf numFmtId="49" fontId="8" fillId="0" borderId="36" xfId="0" applyNumberFormat="1" applyFont="1" applyBorder="1" applyAlignment="1">
      <alignment horizontal="left"/>
    </xf>
    <xf numFmtId="49" fontId="8" fillId="0" borderId="37" xfId="0" applyNumberFormat="1" applyFont="1" applyBorder="1" applyAlignment="1">
      <alignment horizontal="left"/>
    </xf>
    <xf numFmtId="49" fontId="8" fillId="0" borderId="79" xfId="0" applyNumberFormat="1" applyFont="1" applyBorder="1" applyAlignment="1">
      <alignment horizontal="left"/>
    </xf>
    <xf numFmtId="42" fontId="9" fillId="0" borderId="43" xfId="0" applyNumberFormat="1" applyFont="1" applyBorder="1" applyAlignment="1">
      <alignment horizontal="right"/>
    </xf>
    <xf numFmtId="42" fontId="9" fillId="0" borderId="46" xfId="0" applyNumberFormat="1" applyFont="1" applyBorder="1" applyAlignment="1">
      <alignment horizontal="right"/>
    </xf>
    <xf numFmtId="42" fontId="9" fillId="0" borderId="81" xfId="0" applyNumberFormat="1" applyFont="1" applyBorder="1" applyAlignment="1">
      <alignment horizontal="right"/>
    </xf>
    <xf numFmtId="49" fontId="8" fillId="0" borderId="36" xfId="0" applyNumberFormat="1" applyFont="1" applyBorder="1" applyAlignment="1">
      <alignment horizontal="left" vertical="top" wrapText="1"/>
    </xf>
    <xf numFmtId="49" fontId="8" fillId="0" borderId="37" xfId="0" applyNumberFormat="1" applyFont="1" applyBorder="1" applyAlignment="1">
      <alignment horizontal="left" vertical="top" wrapText="1"/>
    </xf>
    <xf numFmtId="49" fontId="8" fillId="0" borderId="79" xfId="0" applyNumberFormat="1" applyFont="1" applyBorder="1" applyAlignment="1">
      <alignment horizontal="left" vertical="top" wrapText="1"/>
    </xf>
    <xf numFmtId="49" fontId="8" fillId="0" borderId="56"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9" xfId="0" applyNumberFormat="1" applyFont="1" applyBorder="1" applyAlignment="1">
      <alignment horizontal="center" wrapText="1"/>
    </xf>
    <xf numFmtId="49" fontId="8" fillId="0" borderId="56" xfId="0" applyNumberFormat="1" applyFont="1" applyBorder="1" applyAlignment="1">
      <alignment horizontal="center"/>
    </xf>
    <xf numFmtId="49" fontId="8" fillId="0" borderId="49" xfId="0" applyNumberFormat="1" applyFont="1" applyBorder="1" applyAlignment="1">
      <alignment horizontal="center"/>
    </xf>
    <xf numFmtId="49" fontId="9" fillId="0" borderId="82" xfId="0" applyNumberFormat="1" applyFont="1" applyBorder="1" applyAlignment="1">
      <alignment horizontal="right"/>
    </xf>
    <xf numFmtId="49" fontId="9" fillId="0" borderId="83" xfId="0" applyNumberFormat="1" applyFont="1" applyBorder="1" applyAlignment="1">
      <alignment horizontal="right"/>
    </xf>
    <xf numFmtId="49" fontId="9" fillId="0" borderId="84" xfId="0" applyNumberFormat="1" applyFont="1" applyBorder="1" applyAlignment="1">
      <alignment horizontal="right"/>
    </xf>
    <xf numFmtId="49" fontId="8" fillId="0" borderId="32" xfId="0" applyNumberFormat="1" applyFont="1" applyBorder="1" applyAlignment="1">
      <alignment horizontal="left"/>
    </xf>
    <xf numFmtId="49" fontId="8" fillId="0" borderId="14" xfId="0" applyNumberFormat="1" applyFont="1" applyBorder="1" applyAlignment="1">
      <alignment horizontal="left"/>
    </xf>
    <xf numFmtId="49" fontId="8" fillId="0" borderId="17" xfId="0" applyNumberFormat="1" applyFont="1" applyBorder="1" applyAlignment="1">
      <alignment horizontal="left"/>
    </xf>
    <xf numFmtId="0" fontId="9" fillId="6" borderId="36"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79" xfId="0" applyFont="1" applyFill="1" applyBorder="1" applyAlignment="1">
      <alignment horizontal="center" vertical="center" wrapText="1"/>
    </xf>
    <xf numFmtId="0" fontId="35" fillId="0" borderId="2" xfId="0" applyFont="1" applyBorder="1" applyAlignment="1">
      <alignment horizontal="left" vertical="top" wrapText="1"/>
    </xf>
    <xf numFmtId="0" fontId="35" fillId="0" borderId="0" xfId="0" applyFont="1" applyAlignment="1">
      <alignment horizontal="left" vertical="top" wrapText="1"/>
    </xf>
    <xf numFmtId="49" fontId="9" fillId="6" borderId="18" xfId="0" applyNumberFormat="1" applyFont="1" applyFill="1" applyBorder="1" applyAlignment="1">
      <alignment horizontal="center" vertical="center" wrapText="1"/>
    </xf>
    <xf numFmtId="0" fontId="0" fillId="6" borderId="49" xfId="0" applyFill="1" applyBorder="1" applyAlignment="1">
      <alignment horizontal="center" vertical="center" wrapText="1"/>
    </xf>
    <xf numFmtId="49" fontId="8" fillId="0" borderId="18" xfId="0" applyNumberFormat="1" applyFont="1" applyBorder="1" applyAlignment="1">
      <alignment horizontal="left"/>
    </xf>
    <xf numFmtId="0" fontId="0" fillId="0" borderId="3" xfId="0" applyBorder="1" applyAlignment="1">
      <alignment horizontal="left"/>
    </xf>
    <xf numFmtId="0" fontId="0" fillId="0" borderId="49" xfId="0" applyBorder="1" applyAlignment="1">
      <alignment horizontal="left"/>
    </xf>
    <xf numFmtId="49" fontId="9" fillId="0" borderId="1" xfId="0" applyNumberFormat="1" applyFont="1" applyBorder="1" applyAlignment="1">
      <alignment horizontal="right"/>
    </xf>
    <xf numFmtId="0" fontId="0" fillId="0" borderId="1" xfId="0" applyBorder="1" applyAlignment="1">
      <alignment horizontal="right"/>
    </xf>
    <xf numFmtId="49" fontId="9" fillId="0" borderId="18" xfId="0" applyNumberFormat="1" applyFont="1" applyBorder="1" applyAlignment="1">
      <alignment horizontal="right"/>
    </xf>
    <xf numFmtId="0" fontId="0" fillId="0" borderId="3" xfId="0" applyBorder="1" applyAlignment="1">
      <alignment horizontal="right"/>
    </xf>
    <xf numFmtId="49" fontId="9" fillId="0" borderId="0" xfId="0" applyNumberFormat="1" applyFont="1" applyAlignment="1">
      <alignment horizontal="right"/>
    </xf>
    <xf numFmtId="0" fontId="0" fillId="0" borderId="0" xfId="0" applyAlignment="1">
      <alignment horizontal="right"/>
    </xf>
    <xf numFmtId="49" fontId="9" fillId="6" borderId="18" xfId="0" applyNumberFormat="1" applyFont="1" applyFill="1" applyBorder="1" applyAlignment="1">
      <alignment horizontal="left"/>
    </xf>
    <xf numFmtId="0" fontId="17" fillId="6" borderId="3" xfId="0" applyFont="1" applyFill="1" applyBorder="1"/>
    <xf numFmtId="0" fontId="17" fillId="6" borderId="49" xfId="0" applyFont="1" applyFill="1" applyBorder="1"/>
    <xf numFmtId="49" fontId="9" fillId="0" borderId="14" xfId="0" applyNumberFormat="1" applyFont="1" applyBorder="1"/>
    <xf numFmtId="0" fontId="0" fillId="0" borderId="14" xfId="0" applyBorder="1"/>
    <xf numFmtId="49" fontId="8" fillId="0" borderId="0" xfId="0" applyNumberFormat="1" applyFont="1" applyAlignment="1">
      <alignment horizontal="right"/>
    </xf>
    <xf numFmtId="49" fontId="9" fillId="6" borderId="18" xfId="0" applyNumberFormat="1" applyFont="1" applyFill="1" applyBorder="1" applyAlignment="1">
      <alignment horizontal="center"/>
    </xf>
    <xf numFmtId="49" fontId="9" fillId="6" borderId="3" xfId="0" applyNumberFormat="1" applyFont="1" applyFill="1" applyBorder="1" applyAlignment="1">
      <alignment horizontal="center"/>
    </xf>
    <xf numFmtId="0" fontId="8" fillId="6" borderId="49" xfId="0" applyFont="1" applyFill="1" applyBorder="1" applyAlignment="1">
      <alignment horizontal="center"/>
    </xf>
    <xf numFmtId="0" fontId="8" fillId="0" borderId="1" xfId="0" applyFont="1" applyBorder="1"/>
    <xf numFmtId="0" fontId="22" fillId="0" borderId="1" xfId="0" applyFont="1" applyBorder="1"/>
    <xf numFmtId="0" fontId="9" fillId="0" borderId="18" xfId="0" applyFont="1" applyBorder="1" applyAlignment="1">
      <alignment horizontal="center"/>
    </xf>
    <xf numFmtId="0" fontId="8" fillId="0" borderId="18" xfId="0" applyFont="1" applyBorder="1"/>
    <xf numFmtId="0" fontId="8" fillId="0" borderId="1" xfId="0" applyFont="1" applyBorder="1" applyAlignment="1">
      <alignment horizontal="center" wrapText="1"/>
    </xf>
    <xf numFmtId="0" fontId="22" fillId="0" borderId="1" xfId="0" applyFont="1" applyBorder="1" applyAlignment="1">
      <alignment horizontal="center" wrapText="1"/>
    </xf>
    <xf numFmtId="0" fontId="8" fillId="0" borderId="0" xfId="0" applyFont="1"/>
    <xf numFmtId="0" fontId="22" fillId="0" borderId="18" xfId="0" applyFont="1" applyBorder="1"/>
    <xf numFmtId="0" fontId="22" fillId="0" borderId="3" xfId="0" applyFont="1" applyBorder="1"/>
    <xf numFmtId="0" fontId="8" fillId="0" borderId="49" xfId="0" applyFont="1" applyBorder="1"/>
    <xf numFmtId="0" fontId="8" fillId="0" borderId="3" xfId="0" applyFont="1" applyBorder="1"/>
    <xf numFmtId="0" fontId="9" fillId="0" borderId="1" xfId="0" applyFont="1" applyBorder="1" applyAlignment="1">
      <alignment horizontal="center"/>
    </xf>
    <xf numFmtId="0" fontId="8" fillId="0" borderId="37" xfId="0" applyFont="1" applyBorder="1" applyAlignment="1">
      <alignment horizontal="left"/>
    </xf>
    <xf numFmtId="0" fontId="21" fillId="0" borderId="37" xfId="0" applyFont="1" applyBorder="1" applyAlignment="1">
      <alignment horizontal="left"/>
    </xf>
    <xf numFmtId="0" fontId="21" fillId="0" borderId="69" xfId="0" applyFont="1" applyBorder="1" applyAlignment="1">
      <alignment horizontal="left"/>
    </xf>
    <xf numFmtId="0" fontId="8" fillId="0" borderId="14" xfId="0" applyFont="1" applyBorder="1" applyAlignment="1">
      <alignment vertical="top" wrapText="1"/>
    </xf>
    <xf numFmtId="0" fontId="21" fillId="0" borderId="14" xfId="0" applyFont="1" applyBorder="1" applyAlignment="1">
      <alignment wrapText="1"/>
    </xf>
    <xf numFmtId="0" fontId="21" fillId="0" borderId="24" xfId="0" applyFont="1" applyBorder="1" applyAlignment="1">
      <alignment wrapText="1"/>
    </xf>
    <xf numFmtId="0" fontId="8" fillId="0" borderId="14" xfId="0" applyFont="1" applyBorder="1" applyAlignment="1">
      <alignment wrapText="1"/>
    </xf>
    <xf numFmtId="2" fontId="8" fillId="0" borderId="0" xfId="13" applyNumberFormat="1" applyFont="1" applyAlignment="1">
      <alignment horizontal="left" vertical="center" wrapText="1"/>
    </xf>
    <xf numFmtId="0" fontId="22" fillId="0" borderId="37" xfId="0" applyFont="1" applyBorder="1"/>
    <xf numFmtId="0" fontId="23" fillId="0" borderId="37" xfId="0" applyFont="1" applyBorder="1"/>
    <xf numFmtId="0" fontId="23" fillId="0" borderId="69" xfId="0" applyFont="1" applyBorder="1"/>
    <xf numFmtId="0" fontId="22" fillId="0" borderId="14" xfId="0" applyFont="1" applyBorder="1" applyAlignment="1">
      <alignment vertical="top" wrapText="1"/>
    </xf>
    <xf numFmtId="0" fontId="23" fillId="0" borderId="14" xfId="0" applyFont="1" applyBorder="1" applyAlignment="1">
      <alignment wrapText="1"/>
    </xf>
    <xf numFmtId="0" fontId="23" fillId="0" borderId="24" xfId="0" applyFont="1" applyBorder="1" applyAlignment="1">
      <alignment wrapText="1"/>
    </xf>
    <xf numFmtId="0" fontId="22" fillId="0" borderId="14" xfId="0" applyFont="1" applyBorder="1" applyAlignment="1">
      <alignment wrapText="1"/>
    </xf>
    <xf numFmtId="2" fontId="22" fillId="0" borderId="0" xfId="13" applyNumberFormat="1" applyFont="1" applyAlignment="1">
      <alignment horizontal="left" wrapText="1"/>
    </xf>
    <xf numFmtId="44" fontId="21" fillId="0" borderId="18" xfId="0" applyNumberFormat="1" applyFont="1" applyBorder="1" applyAlignment="1">
      <alignment horizontal="left"/>
    </xf>
    <xf numFmtId="44" fontId="21" fillId="0" borderId="49" xfId="0" applyNumberFormat="1" applyFont="1" applyBorder="1"/>
    <xf numFmtId="0" fontId="8" fillId="0" borderId="18" xfId="0" applyFont="1" applyBorder="1" applyAlignment="1">
      <alignment horizontal="right"/>
    </xf>
    <xf numFmtId="0" fontId="21" fillId="0" borderId="3" xfId="0" applyFont="1" applyBorder="1" applyAlignment="1">
      <alignment horizontal="right"/>
    </xf>
    <xf numFmtId="0" fontId="21" fillId="0" borderId="49" xfId="0" applyFont="1" applyBorder="1" applyAlignment="1">
      <alignment horizontal="right"/>
    </xf>
    <xf numFmtId="0" fontId="8" fillId="0" borderId="37" xfId="0" applyFont="1" applyBorder="1"/>
    <xf numFmtId="0" fontId="21" fillId="0" borderId="37" xfId="0" applyFont="1" applyBorder="1"/>
    <xf numFmtId="0" fontId="21" fillId="0" borderId="69" xfId="0" applyFont="1" applyBorder="1"/>
    <xf numFmtId="0" fontId="9" fillId="0" borderId="14" xfId="0" applyFont="1" applyBorder="1" applyAlignment="1">
      <alignment horizontal="center"/>
    </xf>
    <xf numFmtId="0" fontId="21" fillId="0" borderId="14" xfId="0" applyFont="1" applyBorder="1"/>
    <xf numFmtId="0" fontId="27" fillId="0" borderId="14" xfId="0" applyFont="1" applyBorder="1" applyAlignment="1">
      <alignment horizontal="left"/>
    </xf>
    <xf numFmtId="0" fontId="28" fillId="0" borderId="14" xfId="0" applyFont="1" applyBorder="1" applyAlignment="1">
      <alignment horizontal="left"/>
    </xf>
    <xf numFmtId="167" fontId="9" fillId="5" borderId="83" xfId="6" applyNumberFormat="1" applyFont="1" applyFill="1" applyBorder="1" applyAlignment="1"/>
    <xf numFmtId="0" fontId="0" fillId="5" borderId="83" xfId="0" applyFill="1" applyBorder="1"/>
    <xf numFmtId="0" fontId="16" fillId="0" borderId="0" xfId="0" applyFont="1" applyAlignment="1">
      <alignment horizontal="center"/>
    </xf>
    <xf numFmtId="0" fontId="43" fillId="0" borderId="66" xfId="18" applyFont="1" applyBorder="1" applyAlignment="1">
      <alignment horizontal="left" vertical="center" wrapText="1"/>
    </xf>
    <xf numFmtId="0" fontId="43" fillId="0" borderId="83" xfId="18" applyFont="1" applyBorder="1" applyAlignment="1">
      <alignment horizontal="left" vertical="center" wrapText="1"/>
    </xf>
    <xf numFmtId="173" fontId="40" fillId="0" borderId="14" xfId="19" applyNumberFormat="1" applyFont="1" applyBorder="1" applyAlignment="1">
      <alignment horizontal="center"/>
    </xf>
    <xf numFmtId="0" fontId="43" fillId="0" borderId="18" xfId="18" applyFont="1" applyBorder="1" applyAlignment="1">
      <alignment horizontal="center" vertical="center" wrapText="1"/>
    </xf>
    <xf numFmtId="0" fontId="43" fillId="0" borderId="3" xfId="18" applyFont="1" applyBorder="1" applyAlignment="1">
      <alignment horizontal="center" vertical="center" wrapText="1"/>
    </xf>
    <xf numFmtId="0" fontId="43" fillId="0" borderId="49" xfId="18" applyFont="1" applyBorder="1" applyAlignment="1">
      <alignment horizontal="center" vertical="center" wrapText="1"/>
    </xf>
    <xf numFmtId="0" fontId="40" fillId="0" borderId="18" xfId="18" applyFont="1" applyBorder="1" applyAlignment="1">
      <alignment horizontal="center" vertical="center" wrapText="1"/>
    </xf>
    <xf numFmtId="0" fontId="40" fillId="0" borderId="3" xfId="18" applyFont="1" applyBorder="1" applyAlignment="1">
      <alignment horizontal="center" vertical="center" wrapText="1"/>
    </xf>
    <xf numFmtId="3" fontId="40" fillId="7" borderId="18" xfId="18" applyNumberFormat="1" applyFont="1" applyFill="1" applyBorder="1" applyAlignment="1">
      <alignment horizontal="center" vertical="center" wrapText="1"/>
    </xf>
    <xf numFmtId="3" fontId="40" fillId="7" borderId="3" xfId="18" applyNumberFormat="1" applyFont="1" applyFill="1" applyBorder="1" applyAlignment="1">
      <alignment horizontal="center" vertical="center" wrapText="1"/>
    </xf>
    <xf numFmtId="0" fontId="43" fillId="0" borderId="51" xfId="18" applyFont="1" applyBorder="1" applyAlignment="1">
      <alignment horizontal="left" vertical="center" wrapText="1"/>
    </xf>
    <xf numFmtId="0" fontId="43" fillId="0" borderId="14" xfId="18" applyFont="1" applyBorder="1" applyAlignment="1">
      <alignment horizontal="left" vertical="center" wrapText="1"/>
    </xf>
    <xf numFmtId="0" fontId="44" fillId="0" borderId="18" xfId="18" applyFont="1" applyBorder="1" applyAlignment="1">
      <alignment horizontal="center" vertical="center" wrapText="1"/>
    </xf>
    <xf numFmtId="0" fontId="44" fillId="0" borderId="3" xfId="18" applyFont="1" applyBorder="1" applyAlignment="1">
      <alignment horizontal="center" vertical="center" wrapText="1"/>
    </xf>
    <xf numFmtId="0" fontId="44" fillId="0" borderId="49" xfId="18" applyFont="1" applyBorder="1" applyAlignment="1">
      <alignment horizontal="center" vertical="center" wrapText="1"/>
    </xf>
    <xf numFmtId="3" fontId="43" fillId="0" borderId="0" xfId="18" applyNumberFormat="1" applyFont="1" applyAlignment="1">
      <alignment horizontal="center" vertical="center" wrapText="1"/>
    </xf>
    <xf numFmtId="0" fontId="42" fillId="13" borderId="18" xfId="18" applyFont="1" applyFill="1" applyBorder="1" applyAlignment="1">
      <alignment horizontal="center" vertical="center" wrapText="1"/>
    </xf>
    <xf numFmtId="0" fontId="42" fillId="13" borderId="3" xfId="18" applyFont="1" applyFill="1" applyBorder="1" applyAlignment="1">
      <alignment horizontal="center" vertical="center" wrapText="1"/>
    </xf>
    <xf numFmtId="169" fontId="43" fillId="0" borderId="18" xfId="18" applyNumberFormat="1" applyFont="1" applyBorder="1" applyAlignment="1">
      <alignment horizontal="center" vertical="center" wrapText="1"/>
    </xf>
    <xf numFmtId="169" fontId="43" fillId="0" borderId="3" xfId="18" applyNumberFormat="1" applyFont="1" applyBorder="1" applyAlignment="1">
      <alignment horizontal="center" vertical="center" wrapText="1"/>
    </xf>
    <xf numFmtId="169" fontId="43" fillId="0" borderId="49" xfId="18" applyNumberFormat="1" applyFont="1" applyBorder="1" applyAlignment="1">
      <alignment horizontal="center" vertical="center" wrapText="1"/>
    </xf>
    <xf numFmtId="3" fontId="40" fillId="0" borderId="0" xfId="18" applyNumberFormat="1" applyFont="1" applyAlignment="1">
      <alignment horizontal="center" vertical="center" wrapText="1"/>
    </xf>
    <xf numFmtId="0" fontId="40" fillId="0" borderId="0" xfId="18" applyFont="1" applyAlignment="1">
      <alignment horizontal="center"/>
    </xf>
    <xf numFmtId="0" fontId="43" fillId="0" borderId="67" xfId="18" applyFont="1" applyBorder="1" applyAlignment="1">
      <alignment horizontal="left" vertical="center" wrapText="1"/>
    </xf>
    <xf numFmtId="0" fontId="43" fillId="0" borderId="0" xfId="18" applyFont="1" applyAlignment="1">
      <alignment horizontal="left" vertical="center" wrapText="1"/>
    </xf>
    <xf numFmtId="0" fontId="43" fillId="0" borderId="85" xfId="18" applyFont="1" applyBorder="1" applyAlignment="1">
      <alignment horizontal="left" vertical="center" wrapText="1"/>
    </xf>
    <xf numFmtId="0" fontId="43" fillId="0" borderId="20" xfId="18" applyFont="1" applyBorder="1" applyAlignment="1">
      <alignment horizontal="left" vertical="center" wrapText="1"/>
    </xf>
    <xf numFmtId="0" fontId="40" fillId="10" borderId="18" xfId="18" applyFont="1" applyFill="1" applyBorder="1" applyAlignment="1">
      <alignment horizontal="center" vertical="center" wrapText="1"/>
    </xf>
    <xf numFmtId="0" fontId="40" fillId="10" borderId="3" xfId="18" applyFont="1" applyFill="1" applyBorder="1" applyAlignment="1">
      <alignment horizontal="center" vertical="center" wrapText="1"/>
    </xf>
  </cellXfs>
  <cellStyles count="20">
    <cellStyle name="Comma" xfId="3" builtinId="3"/>
    <cellStyle name="comma (0)" xfId="4" xr:uid="{00000000-0005-0000-0000-000006000000}"/>
    <cellStyle name="Comma 2" xfId="5" xr:uid="{00000000-0005-0000-0000-000007000000}"/>
    <cellStyle name="Comma 4" xfId="6" xr:uid="{00000000-0005-0000-0000-000008000000}"/>
    <cellStyle name="Currency" xfId="2" builtinId="4"/>
    <cellStyle name="Currency 2" xfId="7" xr:uid="{00000000-0005-0000-0000-000009000000}"/>
    <cellStyle name="Currency 3 2" xfId="19" xr:uid="{00000000-0005-0000-0000-000015000000}"/>
    <cellStyle name="Normal" xfId="0" builtinId="0"/>
    <cellStyle name="Normal 2" xfId="8" xr:uid="{00000000-0005-0000-0000-00000A000000}"/>
    <cellStyle name="Normal 2 2" xfId="14" xr:uid="{00000000-0005-0000-0000-000010000000}"/>
    <cellStyle name="Normal 2 3" xfId="15" xr:uid="{00000000-0005-0000-0000-000011000000}"/>
    <cellStyle name="Normal 3" xfId="9" xr:uid="{00000000-0005-0000-0000-00000B000000}"/>
    <cellStyle name="Normal 4" xfId="10" xr:uid="{00000000-0005-0000-0000-00000C000000}"/>
    <cellStyle name="Normal 5" xfId="16" xr:uid="{00000000-0005-0000-0000-000012000000}"/>
    <cellStyle name="Normal 7 2" xfId="18" xr:uid="{00000000-0005-0000-0000-000014000000}"/>
    <cellStyle name="Normal_0001HMCRuos" xfId="11" xr:uid="{00000000-0005-0000-0000-00000D000000}"/>
    <cellStyle name="Normal_bennycrdc9899" xfId="12" xr:uid="{00000000-0005-0000-0000-00000E000000}"/>
    <cellStyle name="Normal_COE  draft 1 FY05-06 budget " xfId="13" xr:uid="{00000000-0005-0000-0000-00000F000000}"/>
    <cellStyle name="Percent" xfId="1" builtinId="5"/>
    <cellStyle name="Percent 2" xfId="17" xr:uid="{00000000-0005-0000-0000-000013000000}"/>
  </cellStyles>
  <dxfs count="4">
    <dxf>
      <font>
        <color rgb="FF9C0006"/>
      </font>
      <fill>
        <patternFill>
          <bgColor rgb="FFFFC7CE"/>
        </patternFill>
      </fill>
    </dxf>
    <dxf>
      <fill>
        <patternFill patternType="none"/>
      </fill>
    </dxf>
    <dxf>
      <fill>
        <patternFill patternType="none"/>
      </fill>
    </dxf>
    <dxf>
      <alignment vertical="cent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irectPatientCare3" displayName="DirectPatientCare3" ref="A1:A27" totalsRowShown="0" headerRowDxfId="3" dataDxfId="2">
  <autoFilter ref="A1:A27" xr:uid="{00000000-0009-0000-0100-000001000000}"/>
  <tableColumns count="1">
    <tableColumn id="1" xr3:uid="{00000000-0010-0000-0000-000001000000}" name="Practitioner Type " dataDxfId="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R52"/>
  <sheetViews>
    <sheetView zoomScale="110" zoomScaleNormal="110" zoomScalePageLayoutView="75" workbookViewId="0">
      <selection activeCell="C57" sqref="C57"/>
    </sheetView>
  </sheetViews>
  <sheetFormatPr defaultColWidth="34.140625" defaultRowHeight="14.25"/>
  <cols>
    <col min="1" max="1" width="51.7109375" style="1" customWidth="1"/>
    <col min="2" max="2" width="12.85546875" style="1" customWidth="1"/>
    <col min="3" max="3" width="13" style="1" customWidth="1"/>
    <col min="4" max="4" width="13.140625" style="16" customWidth="1"/>
    <col min="5" max="6" width="14" style="16" customWidth="1"/>
    <col min="7" max="7" width="13.140625" style="16" customWidth="1"/>
    <col min="8" max="8" width="18.28515625" style="1" customWidth="1"/>
    <col min="9" max="9" width="86.42578125" style="1" customWidth="1"/>
    <col min="10" max="15" width="9.140625" style="1" customWidth="1"/>
    <col min="16" max="16" width="9.85546875" style="1" customWidth="1"/>
    <col min="17" max="250" width="9.140625" style="1" customWidth="1"/>
    <col min="251" max="251" width="13.28515625" style="14" bestFit="1" customWidth="1"/>
    <col min="252" max="16384" width="34.140625" style="1"/>
  </cols>
  <sheetData>
    <row r="1" spans="1:251" s="4" customFormat="1" ht="15">
      <c r="A1" s="554" t="s">
        <v>0</v>
      </c>
      <c r="B1" s="554"/>
      <c r="C1" s="554"/>
      <c r="D1" s="554"/>
      <c r="E1" s="554"/>
      <c r="F1" s="554"/>
      <c r="G1" s="554"/>
      <c r="H1" s="554"/>
      <c r="IQ1" s="11"/>
    </row>
    <row r="2" spans="1:251" s="4" customFormat="1" ht="12.75" customHeight="1" thickBot="1">
      <c r="A2" s="519"/>
      <c r="B2" s="519"/>
      <c r="C2" s="519"/>
      <c r="D2" s="519"/>
      <c r="E2" s="519"/>
      <c r="F2" s="519"/>
      <c r="G2" s="519"/>
      <c r="H2" s="514" t="s">
        <v>1</v>
      </c>
      <c r="IQ2" s="11"/>
    </row>
    <row r="3" spans="1:251" s="4" customFormat="1" ht="15">
      <c r="A3" s="453" t="s">
        <v>2</v>
      </c>
      <c r="B3" s="506"/>
      <c r="C3" s="239"/>
      <c r="D3" s="239"/>
      <c r="E3" s="511"/>
      <c r="F3" s="455"/>
      <c r="G3" s="512"/>
      <c r="H3" s="513" t="s">
        <v>3</v>
      </c>
      <c r="IQ3" s="11"/>
    </row>
    <row r="4" spans="1:251" ht="15">
      <c r="A4" s="12" t="s">
        <v>4</v>
      </c>
      <c r="B4" s="507"/>
      <c r="C4" s="93"/>
      <c r="D4" s="94"/>
      <c r="E4" s="94"/>
      <c r="F4" s="1"/>
      <c r="G4" s="41" t="s">
        <v>5</v>
      </c>
      <c r="H4" s="106" t="s">
        <v>6</v>
      </c>
      <c r="I4" s="2" t="s">
        <v>7</v>
      </c>
      <c r="P4" s="3"/>
    </row>
    <row r="5" spans="1:251" ht="15" thickBot="1">
      <c r="A5" s="266" t="s">
        <v>8</v>
      </c>
      <c r="B5" s="70"/>
      <c r="C5" s="70"/>
      <c r="D5" s="71"/>
      <c r="E5" s="71"/>
      <c r="F5" s="108"/>
      <c r="G5" s="104" t="s">
        <v>9</v>
      </c>
      <c r="H5" s="359"/>
      <c r="I5" s="7"/>
      <c r="P5" s="3"/>
    </row>
    <row r="6" spans="1:251" s="18" customFormat="1">
      <c r="A6" s="12" t="s">
        <v>10</v>
      </c>
      <c r="B6" s="275" t="s">
        <v>11</v>
      </c>
      <c r="C6" s="275" t="s">
        <v>12</v>
      </c>
      <c r="D6" s="275" t="s">
        <v>12</v>
      </c>
      <c r="E6" s="275" t="s">
        <v>12</v>
      </c>
      <c r="F6" s="275" t="s">
        <v>12</v>
      </c>
      <c r="G6" s="275" t="s">
        <v>12</v>
      </c>
      <c r="H6" s="308"/>
      <c r="I6" s="1"/>
      <c r="K6" s="15"/>
    </row>
    <row r="7" spans="1:251">
      <c r="A7" s="12" t="s">
        <v>13</v>
      </c>
      <c r="B7" s="19"/>
      <c r="C7" s="19"/>
      <c r="D7" s="19"/>
      <c r="E7" s="19"/>
      <c r="F7" s="19"/>
      <c r="G7" s="19"/>
      <c r="H7" s="309"/>
      <c r="I7" s="6"/>
      <c r="P7" s="20"/>
      <c r="IQ7" s="1"/>
    </row>
    <row r="8" spans="1:251">
      <c r="A8" s="12" t="s">
        <v>14</v>
      </c>
      <c r="B8" s="508"/>
      <c r="C8" s="68"/>
      <c r="D8" s="68"/>
      <c r="E8" s="68"/>
      <c r="F8" s="68"/>
      <c r="G8" s="68"/>
      <c r="H8" s="310"/>
      <c r="I8" s="2" t="s">
        <v>15</v>
      </c>
      <c r="P8" s="20"/>
      <c r="IQ8" s="1"/>
    </row>
    <row r="9" spans="1:251" ht="15" thickBot="1">
      <c r="A9" s="523" t="s">
        <v>16</v>
      </c>
      <c r="B9" s="21"/>
      <c r="C9" s="21"/>
      <c r="D9" s="21"/>
      <c r="E9" s="21"/>
      <c r="F9" s="21"/>
      <c r="G9" s="21"/>
      <c r="H9" s="311"/>
      <c r="I9" s="2" t="s">
        <v>17</v>
      </c>
      <c r="P9" s="20"/>
      <c r="IQ9" s="1"/>
    </row>
    <row r="10" spans="1:251" ht="15" thickBot="1">
      <c r="A10" s="107" t="s">
        <v>18</v>
      </c>
      <c r="B10" s="124"/>
      <c r="C10" s="22"/>
      <c r="D10" s="22"/>
      <c r="E10" s="22"/>
      <c r="F10" s="22"/>
      <c r="G10" s="22"/>
      <c r="H10" s="311"/>
      <c r="I10" s="353" t="s">
        <v>19</v>
      </c>
      <c r="P10" s="20"/>
      <c r="IQ10" s="1"/>
    </row>
    <row r="11" spans="1:251" ht="15.75" thickBot="1">
      <c r="A11" s="242" t="s">
        <v>20</v>
      </c>
      <c r="B11" s="243"/>
      <c r="C11" s="243"/>
      <c r="D11" s="243"/>
      <c r="E11" s="243"/>
      <c r="F11" s="243"/>
      <c r="G11" s="243"/>
      <c r="H11" s="244" t="s">
        <v>21</v>
      </c>
      <c r="P11" s="20"/>
      <c r="IQ11" s="1"/>
    </row>
    <row r="12" spans="1:251" ht="15">
      <c r="A12" s="521" t="s">
        <v>22</v>
      </c>
      <c r="B12" s="240">
        <f>'DPH 3 - Salaries&amp;Benefits'!E40</f>
        <v>0</v>
      </c>
      <c r="C12" s="240"/>
      <c r="D12" s="240"/>
      <c r="E12" s="240"/>
      <c r="F12" s="240"/>
      <c r="G12" s="240"/>
      <c r="H12" s="241">
        <f t="shared" ref="H12:H18" si="0">SUM(B12:G12)</f>
        <v>0</v>
      </c>
      <c r="IQ12" s="1"/>
    </row>
    <row r="13" spans="1:251" ht="15">
      <c r="A13" s="521" t="s">
        <v>23</v>
      </c>
      <c r="B13" s="144">
        <f>'DPH 3 - Salaries&amp;Benefits'!E42</f>
        <v>0</v>
      </c>
      <c r="C13" s="144"/>
      <c r="D13" s="144"/>
      <c r="E13" s="144"/>
      <c r="F13" s="144"/>
      <c r="G13" s="144"/>
      <c r="H13" s="145">
        <f t="shared" si="0"/>
        <v>0</v>
      </c>
      <c r="IQ13" s="1"/>
    </row>
    <row r="14" spans="1:251" ht="15">
      <c r="A14" s="525" t="s">
        <v>24</v>
      </c>
      <c r="B14" s="192">
        <f t="shared" ref="B14:G14" si="1">B12+B13</f>
        <v>0</v>
      </c>
      <c r="C14" s="149">
        <f t="shared" si="1"/>
        <v>0</v>
      </c>
      <c r="D14" s="149">
        <f t="shared" si="1"/>
        <v>0</v>
      </c>
      <c r="E14" s="149">
        <f t="shared" si="1"/>
        <v>0</v>
      </c>
      <c r="F14" s="149">
        <f t="shared" si="1"/>
        <v>0</v>
      </c>
      <c r="G14" s="149">
        <f t="shared" si="1"/>
        <v>0</v>
      </c>
      <c r="H14" s="145">
        <f t="shared" si="0"/>
        <v>0</v>
      </c>
      <c r="IQ14" s="1"/>
    </row>
    <row r="15" spans="1:251" ht="15">
      <c r="A15" s="521" t="s">
        <v>25</v>
      </c>
      <c r="B15" s="144">
        <f>'DPH 2 - CRDC'!H13</f>
        <v>0</v>
      </c>
      <c r="C15" s="144"/>
      <c r="D15" s="144"/>
      <c r="E15" s="144"/>
      <c r="F15" s="144"/>
      <c r="G15" s="146"/>
      <c r="H15" s="145">
        <f t="shared" si="0"/>
        <v>0</v>
      </c>
      <c r="IQ15" s="1"/>
    </row>
    <row r="16" spans="1:251" ht="15">
      <c r="A16" s="521" t="s">
        <v>26</v>
      </c>
      <c r="B16" s="144">
        <f>'DPH 2 - CRDC'!H14</f>
        <v>0</v>
      </c>
      <c r="C16" s="144"/>
      <c r="D16" s="144"/>
      <c r="E16" s="144"/>
      <c r="F16" s="147"/>
      <c r="G16" s="144"/>
      <c r="H16" s="148">
        <f t="shared" si="0"/>
        <v>0</v>
      </c>
      <c r="IQ16" s="1"/>
    </row>
    <row r="17" spans="1:252" s="4" customFormat="1" ht="15">
      <c r="A17" s="525" t="s">
        <v>27</v>
      </c>
      <c r="B17" s="149">
        <f>B14+B15+B16</f>
        <v>0</v>
      </c>
      <c r="C17" s="149">
        <f t="shared" ref="C17:G17" si="2">C14+C15+C16</f>
        <v>0</v>
      </c>
      <c r="D17" s="149">
        <f t="shared" si="2"/>
        <v>0</v>
      </c>
      <c r="E17" s="149">
        <f t="shared" si="2"/>
        <v>0</v>
      </c>
      <c r="F17" s="149">
        <f t="shared" si="2"/>
        <v>0</v>
      </c>
      <c r="G17" s="149">
        <f t="shared" si="2"/>
        <v>0</v>
      </c>
      <c r="H17" s="145">
        <f t="shared" si="0"/>
        <v>0</v>
      </c>
      <c r="I17" s="1"/>
    </row>
    <row r="18" spans="1:252" s="4" customFormat="1" ht="15">
      <c r="A18" s="521" t="s">
        <v>28</v>
      </c>
      <c r="B18" s="144"/>
      <c r="C18" s="144"/>
      <c r="D18" s="144"/>
      <c r="E18" s="144"/>
      <c r="F18" s="144"/>
      <c r="G18" s="144"/>
      <c r="H18" s="145">
        <f t="shared" si="0"/>
        <v>0</v>
      </c>
      <c r="I18" s="1"/>
    </row>
    <row r="19" spans="1:252" s="4" customFormat="1" ht="15">
      <c r="A19" s="521" t="s">
        <v>29</v>
      </c>
      <c r="B19" s="157">
        <f>IF(B17=0,0,B18/(B17-B16))</f>
        <v>0</v>
      </c>
      <c r="C19" s="157">
        <f t="shared" ref="C19:G19" si="3">IF(C17=0,0,C18/(C17-C16))</f>
        <v>0</v>
      </c>
      <c r="D19" s="157">
        <f t="shared" si="3"/>
        <v>0</v>
      </c>
      <c r="E19" s="157">
        <f t="shared" si="3"/>
        <v>0</v>
      </c>
      <c r="F19" s="157">
        <f t="shared" si="3"/>
        <v>0</v>
      </c>
      <c r="G19" s="157">
        <f t="shared" si="3"/>
        <v>0</v>
      </c>
      <c r="H19" s="158">
        <f>IF(H17=0,0,H18/(H17-H16))</f>
        <v>0</v>
      </c>
      <c r="I19" s="2"/>
    </row>
    <row r="20" spans="1:252" s="4" customFormat="1" ht="15.75" thickBot="1">
      <c r="A20" s="23" t="s">
        <v>30</v>
      </c>
      <c r="B20" s="150">
        <f t="shared" ref="B20:G20" si="4">B17+B18</f>
        <v>0</v>
      </c>
      <c r="C20" s="150">
        <f t="shared" si="4"/>
        <v>0</v>
      </c>
      <c r="D20" s="150">
        <f t="shared" si="4"/>
        <v>0</v>
      </c>
      <c r="E20" s="150">
        <f t="shared" si="4"/>
        <v>0</v>
      </c>
      <c r="F20" s="151">
        <f t="shared" si="4"/>
        <v>0</v>
      </c>
      <c r="G20" s="151">
        <f t="shared" si="4"/>
        <v>0</v>
      </c>
      <c r="H20" s="152">
        <f>SUM(B20:G20)</f>
        <v>0</v>
      </c>
      <c r="I20" s="2"/>
    </row>
    <row r="21" spans="1:252" s="4" customFormat="1" ht="15.75" thickBot="1">
      <c r="A21" s="24"/>
      <c r="B21" s="25"/>
      <c r="C21" s="25"/>
      <c r="D21" s="25"/>
      <c r="E21" s="26"/>
      <c r="F21" s="326"/>
      <c r="G21" s="327" t="s">
        <v>31</v>
      </c>
      <c r="H21" s="328">
        <f>IF(H13=0,0,(H13+'DPH 6 - Indirect'!E26)/(H12+'DPH 6 - Indirect'!E25))</f>
        <v>0</v>
      </c>
      <c r="I21" s="2" t="s">
        <v>32</v>
      </c>
    </row>
    <row r="22" spans="1:252" s="4" customFormat="1" ht="15.75" thickBot="1">
      <c r="A22" s="249" t="s">
        <v>33</v>
      </c>
      <c r="B22" s="25"/>
      <c r="C22" s="25"/>
      <c r="D22" s="25"/>
      <c r="E22" s="25"/>
      <c r="F22" s="25"/>
      <c r="G22" s="25"/>
      <c r="H22" s="250"/>
      <c r="IQ22" s="14"/>
      <c r="IR22" s="1"/>
    </row>
    <row r="23" spans="1:252">
      <c r="A23" s="292"/>
      <c r="B23" s="240"/>
      <c r="C23" s="240"/>
      <c r="D23" s="240"/>
      <c r="E23" s="240"/>
      <c r="F23" s="240"/>
      <c r="G23" s="240"/>
      <c r="H23" s="245">
        <f t="shared" ref="H23:H29" si="5">SUM(B23:G23)</f>
        <v>0</v>
      </c>
      <c r="I23" s="2"/>
      <c r="IQ23" s="1"/>
    </row>
    <row r="24" spans="1:252">
      <c r="A24" s="292"/>
      <c r="B24" s="144"/>
      <c r="C24" s="144"/>
      <c r="D24" s="144"/>
      <c r="E24" s="144"/>
      <c r="F24" s="144"/>
      <c r="G24" s="144"/>
      <c r="H24" s="153">
        <f t="shared" si="5"/>
        <v>0</v>
      </c>
      <c r="I24" s="2"/>
      <c r="IQ24" s="1"/>
    </row>
    <row r="25" spans="1:252">
      <c r="A25" s="292"/>
      <c r="B25" s="144"/>
      <c r="C25" s="144"/>
      <c r="D25" s="144"/>
      <c r="E25" s="144"/>
      <c r="F25" s="144"/>
      <c r="G25" s="144"/>
      <c r="H25" s="153">
        <f t="shared" si="5"/>
        <v>0</v>
      </c>
      <c r="IQ25" s="1"/>
    </row>
    <row r="26" spans="1:252">
      <c r="A26" s="292"/>
      <c r="B26" s="144"/>
      <c r="C26" s="144"/>
      <c r="D26" s="144"/>
      <c r="E26" s="144"/>
      <c r="F26" s="144"/>
      <c r="G26" s="144"/>
      <c r="H26" s="153">
        <f t="shared" si="5"/>
        <v>0</v>
      </c>
      <c r="IQ26" s="1"/>
    </row>
    <row r="27" spans="1:252">
      <c r="A27" s="292"/>
      <c r="B27" s="144"/>
      <c r="C27" s="144"/>
      <c r="D27" s="144"/>
      <c r="E27" s="144"/>
      <c r="F27" s="144"/>
      <c r="G27" s="144"/>
      <c r="H27" s="153">
        <f t="shared" si="5"/>
        <v>0</v>
      </c>
      <c r="I27" s="5"/>
      <c r="IQ27" s="1"/>
    </row>
    <row r="28" spans="1:252">
      <c r="A28" s="292"/>
      <c r="B28" s="144"/>
      <c r="C28" s="144"/>
      <c r="D28" s="144"/>
      <c r="E28" s="144"/>
      <c r="F28" s="144"/>
      <c r="G28" s="144"/>
      <c r="H28" s="153">
        <f t="shared" si="5"/>
        <v>0</v>
      </c>
    </row>
    <row r="29" spans="1:252" s="4" customFormat="1" ht="15.75" thickBot="1">
      <c r="A29" s="272" t="s">
        <v>34</v>
      </c>
      <c r="B29" s="150">
        <f t="shared" ref="B29:G29" si="6">SUM(B23:B28)</f>
        <v>0</v>
      </c>
      <c r="C29" s="150">
        <f t="shared" si="6"/>
        <v>0</v>
      </c>
      <c r="D29" s="150">
        <f t="shared" si="6"/>
        <v>0</v>
      </c>
      <c r="E29" s="150">
        <f>SUM(E23:E28)</f>
        <v>0</v>
      </c>
      <c r="F29" s="150">
        <f t="shared" si="6"/>
        <v>0</v>
      </c>
      <c r="G29" s="150">
        <f t="shared" si="6"/>
        <v>0</v>
      </c>
      <c r="H29" s="154">
        <f t="shared" si="5"/>
        <v>0</v>
      </c>
      <c r="IQ29" s="14"/>
      <c r="IR29" s="1"/>
    </row>
    <row r="30" spans="1:252" ht="15.75" thickBot="1">
      <c r="A30" s="251" t="s">
        <v>35</v>
      </c>
      <c r="B30" s="252"/>
      <c r="C30" s="252"/>
      <c r="D30" s="252"/>
      <c r="E30" s="252"/>
      <c r="F30" s="252"/>
      <c r="G30" s="252"/>
      <c r="H30" s="253"/>
    </row>
    <row r="31" spans="1:252">
      <c r="A31" s="292"/>
      <c r="B31" s="240"/>
      <c r="C31" s="240"/>
      <c r="D31" s="240"/>
      <c r="E31" s="240"/>
      <c r="F31" s="240"/>
      <c r="G31" s="240"/>
      <c r="H31" s="245">
        <f>SUM(B31:G31)</f>
        <v>0</v>
      </c>
    </row>
    <row r="32" spans="1:252">
      <c r="A32" s="292"/>
      <c r="B32" s="144"/>
      <c r="C32" s="144"/>
      <c r="D32" s="144"/>
      <c r="E32" s="144"/>
      <c r="F32" s="144"/>
      <c r="G32" s="144"/>
      <c r="H32" s="153">
        <f t="shared" ref="H32:H34" si="7">SUM(B32:G32)</f>
        <v>0</v>
      </c>
    </row>
    <row r="33" spans="1:252">
      <c r="A33" s="292"/>
      <c r="B33" s="144"/>
      <c r="C33" s="144"/>
      <c r="D33" s="144"/>
      <c r="E33" s="144"/>
      <c r="F33" s="144"/>
      <c r="G33" s="144"/>
      <c r="H33" s="153">
        <f t="shared" si="7"/>
        <v>0</v>
      </c>
    </row>
    <row r="34" spans="1:252">
      <c r="A34" s="292"/>
      <c r="B34" s="144"/>
      <c r="C34" s="144"/>
      <c r="D34" s="144"/>
      <c r="E34" s="144"/>
      <c r="F34" s="144"/>
      <c r="G34" s="144"/>
      <c r="H34" s="153">
        <f t="shared" si="7"/>
        <v>0</v>
      </c>
    </row>
    <row r="35" spans="1:252">
      <c r="A35" s="292"/>
      <c r="B35" s="144"/>
      <c r="C35" s="144"/>
      <c r="D35" s="144"/>
      <c r="E35" s="144"/>
      <c r="F35" s="144"/>
      <c r="G35" s="144"/>
      <c r="H35" s="153">
        <f>SUM(B35:G35)</f>
        <v>0</v>
      </c>
    </row>
    <row r="36" spans="1:252">
      <c r="A36" s="292"/>
      <c r="B36" s="144"/>
      <c r="C36" s="144"/>
      <c r="D36" s="144"/>
      <c r="E36" s="144"/>
      <c r="F36" s="144"/>
      <c r="G36" s="144"/>
      <c r="H36" s="153">
        <f>SUM(B36:G36)</f>
        <v>0</v>
      </c>
    </row>
    <row r="37" spans="1:252" s="4" customFormat="1" ht="15.75" thickBot="1">
      <c r="A37" s="272" t="s">
        <v>36</v>
      </c>
      <c r="B37" s="150">
        <f t="shared" ref="B37:G37" si="8">SUM(B31:B36)</f>
        <v>0</v>
      </c>
      <c r="C37" s="150">
        <f t="shared" si="8"/>
        <v>0</v>
      </c>
      <c r="D37" s="150">
        <f t="shared" si="8"/>
        <v>0</v>
      </c>
      <c r="E37" s="150">
        <f t="shared" si="8"/>
        <v>0</v>
      </c>
      <c r="F37" s="150">
        <f t="shared" si="8"/>
        <v>0</v>
      </c>
      <c r="G37" s="150">
        <f t="shared" si="8"/>
        <v>0</v>
      </c>
      <c r="H37" s="154">
        <f>SUM(B37:G37)</f>
        <v>0</v>
      </c>
      <c r="IQ37" s="14"/>
      <c r="IR37" s="1"/>
    </row>
    <row r="38" spans="1:252" s="4" customFormat="1" ht="15.75" thickBot="1">
      <c r="A38" s="249" t="s">
        <v>37</v>
      </c>
      <c r="B38" s="254"/>
      <c r="C38" s="255"/>
      <c r="D38" s="255"/>
      <c r="E38" s="255"/>
      <c r="F38" s="255"/>
      <c r="G38" s="255"/>
      <c r="H38" s="256"/>
      <c r="IQ38" s="14"/>
      <c r="IR38" s="1"/>
    </row>
    <row r="39" spans="1:252" s="4" customFormat="1" ht="15">
      <c r="A39" s="292"/>
      <c r="B39" s="246"/>
      <c r="C39" s="247"/>
      <c r="D39" s="247"/>
      <c r="E39" s="247"/>
      <c r="F39" s="247"/>
      <c r="G39" s="247"/>
      <c r="H39" s="245">
        <f>SUM(B39:G39)</f>
        <v>0</v>
      </c>
      <c r="IQ39" s="14"/>
      <c r="IR39" s="1"/>
    </row>
    <row r="40" spans="1:252" s="4" customFormat="1" ht="15">
      <c r="A40" s="292"/>
      <c r="B40" s="155"/>
      <c r="C40" s="156"/>
      <c r="D40" s="156"/>
      <c r="E40" s="156"/>
      <c r="F40" s="156"/>
      <c r="G40" s="156"/>
      <c r="H40" s="153">
        <f t="shared" ref="H40" si="9">SUM(B40:G40)</f>
        <v>0</v>
      </c>
      <c r="IQ40" s="14"/>
      <c r="IR40" s="1"/>
    </row>
    <row r="41" spans="1:252" s="4" customFormat="1" ht="15">
      <c r="A41" s="292"/>
      <c r="B41" s="155"/>
      <c r="C41" s="156"/>
      <c r="D41" s="156"/>
      <c r="E41" s="156"/>
      <c r="F41" s="156"/>
      <c r="G41" s="156"/>
      <c r="H41" s="153">
        <f>SUM(B41:G41)</f>
        <v>0</v>
      </c>
      <c r="IQ41" s="14"/>
      <c r="IR41" s="1"/>
    </row>
    <row r="42" spans="1:252" s="4" customFormat="1" ht="15.75" thickBot="1">
      <c r="A42" s="29" t="s">
        <v>38</v>
      </c>
      <c r="B42" s="150">
        <f t="shared" ref="B42:G42" si="10">SUM(B39:B41)</f>
        <v>0</v>
      </c>
      <c r="C42" s="150">
        <f t="shared" si="10"/>
        <v>0</v>
      </c>
      <c r="D42" s="150">
        <f t="shared" si="10"/>
        <v>0</v>
      </c>
      <c r="E42" s="150">
        <f t="shared" si="10"/>
        <v>0</v>
      </c>
      <c r="F42" s="150">
        <f t="shared" si="10"/>
        <v>0</v>
      </c>
      <c r="G42" s="150">
        <f t="shared" si="10"/>
        <v>0</v>
      </c>
      <c r="H42" s="154">
        <f>SUM(B42:G42)</f>
        <v>0</v>
      </c>
      <c r="IQ42" s="14"/>
      <c r="IR42" s="1"/>
    </row>
    <row r="43" spans="1:252" s="4" customFormat="1" ht="15.75" thickBot="1">
      <c r="A43" s="257" t="s">
        <v>39</v>
      </c>
      <c r="B43" s="258">
        <f t="shared" ref="B43:H43" si="11">B37+B29+B42</f>
        <v>0</v>
      </c>
      <c r="C43" s="258">
        <f t="shared" si="11"/>
        <v>0</v>
      </c>
      <c r="D43" s="258">
        <f t="shared" si="11"/>
        <v>0</v>
      </c>
      <c r="E43" s="258">
        <f t="shared" si="11"/>
        <v>0</v>
      </c>
      <c r="F43" s="258">
        <f t="shared" si="11"/>
        <v>0</v>
      </c>
      <c r="G43" s="258">
        <f t="shared" si="11"/>
        <v>0</v>
      </c>
      <c r="H43" s="258">
        <f t="shared" si="11"/>
        <v>0</v>
      </c>
      <c r="IQ43" s="14"/>
      <c r="IR43" s="1"/>
    </row>
    <row r="44" spans="1:252" ht="15.75" thickBot="1">
      <c r="A44" s="127" t="s">
        <v>40</v>
      </c>
      <c r="B44" s="252"/>
      <c r="C44" s="252"/>
      <c r="D44" s="259"/>
      <c r="E44" s="252"/>
      <c r="F44" s="259"/>
      <c r="G44" s="259"/>
      <c r="H44" s="260"/>
    </row>
    <row r="45" spans="1:252">
      <c r="A45" s="292"/>
      <c r="B45" s="248"/>
      <c r="C45" s="248"/>
      <c r="D45" s="248"/>
      <c r="E45" s="248"/>
      <c r="F45" s="248"/>
      <c r="G45" s="248"/>
      <c r="H45" s="245">
        <f>SUM(B45:G45)</f>
        <v>0</v>
      </c>
    </row>
    <row r="46" spans="1:252">
      <c r="A46" s="292"/>
      <c r="B46" s="302"/>
      <c r="C46" s="302"/>
      <c r="D46" s="302"/>
      <c r="E46" s="302"/>
      <c r="F46" s="302"/>
      <c r="G46" s="302"/>
      <c r="H46" s="245">
        <f>SUM(B46:G46)</f>
        <v>0</v>
      </c>
    </row>
    <row r="47" spans="1:252" ht="15.75" thickBot="1">
      <c r="A47" s="30" t="s">
        <v>41</v>
      </c>
      <c r="B47" s="313">
        <f>SUM(B45:B46)</f>
        <v>0</v>
      </c>
      <c r="C47" s="313">
        <f t="shared" ref="C47:G47" si="12">SUM(C45:C46)</f>
        <v>0</v>
      </c>
      <c r="D47" s="313">
        <f t="shared" si="12"/>
        <v>0</v>
      </c>
      <c r="E47" s="313">
        <f t="shared" si="12"/>
        <v>0</v>
      </c>
      <c r="F47" s="313">
        <f>SUM(F45:F46)</f>
        <v>0</v>
      </c>
      <c r="G47" s="313">
        <f t="shared" si="12"/>
        <v>0</v>
      </c>
      <c r="H47" s="154">
        <f>SUM(B47:G47)</f>
        <v>0</v>
      </c>
    </row>
    <row r="48" spans="1:252" ht="15.75" thickBot="1">
      <c r="A48" s="261" t="s">
        <v>42</v>
      </c>
      <c r="B48" s="262">
        <f t="shared" ref="B48:H48" si="13">B43+B47</f>
        <v>0</v>
      </c>
      <c r="C48" s="262">
        <f t="shared" si="13"/>
        <v>0</v>
      </c>
      <c r="D48" s="262">
        <f t="shared" si="13"/>
        <v>0</v>
      </c>
      <c r="E48" s="262">
        <f t="shared" si="13"/>
        <v>0</v>
      </c>
      <c r="F48" s="262">
        <f t="shared" si="13"/>
        <v>0</v>
      </c>
      <c r="G48" s="262">
        <f t="shared" si="13"/>
        <v>0</v>
      </c>
      <c r="H48" s="263">
        <f t="shared" si="13"/>
        <v>0</v>
      </c>
      <c r="I48" s="2"/>
      <c r="P48" s="10" t="s">
        <v>43</v>
      </c>
    </row>
    <row r="49" spans="1:8" ht="15.75" thickBot="1">
      <c r="A49" s="110" t="s">
        <v>44</v>
      </c>
      <c r="B49" s="555"/>
      <c r="C49" s="556"/>
      <c r="D49" s="557"/>
      <c r="E49" s="303" t="s">
        <v>45</v>
      </c>
      <c r="F49" s="520"/>
      <c r="G49" s="520"/>
      <c r="H49" s="111"/>
    </row>
    <row r="51" spans="1:8" ht="15">
      <c r="A51" s="16" t="s">
        <v>46</v>
      </c>
      <c r="B51" s="31">
        <f t="shared" ref="B51:H51" si="14">B20-B48</f>
        <v>0</v>
      </c>
      <c r="C51" s="31">
        <f t="shared" si="14"/>
        <v>0</v>
      </c>
      <c r="D51" s="31">
        <f t="shared" si="14"/>
        <v>0</v>
      </c>
      <c r="E51" s="31">
        <f t="shared" si="14"/>
        <v>0</v>
      </c>
      <c r="F51" s="31">
        <f t="shared" si="14"/>
        <v>0</v>
      </c>
      <c r="G51" s="31">
        <f t="shared" si="14"/>
        <v>0</v>
      </c>
      <c r="H51" s="31">
        <f t="shared" si="14"/>
        <v>0</v>
      </c>
    </row>
    <row r="52" spans="1:8">
      <c r="A52" s="307" t="s">
        <v>47</v>
      </c>
    </row>
  </sheetData>
  <sheetProtection insertColumns="0" insertRows="0" deleteColumns="0" deleteRows="0"/>
  <customSheetViews>
    <customSheetView guid="{40CE9644-7252-4E65-A3A8-9EB3238D4523}" showPageBreaks="1" fitToPage="1" printArea="1">
      <selection sqref="A1:H1"/>
      <pageMargins left="0" right="0" top="0" bottom="0" header="0" footer="0"/>
      <printOptions horizontalCentered="1"/>
      <pageSetup scale="77" orientation="landscape" r:id="rId1"/>
      <headerFooter alignWithMargins="0">
        <oddFooter>&amp;L&amp;9Form Revised 5/23/2019</oddFooter>
      </headerFooter>
    </customSheetView>
    <customSheetView guid="{3D02CAA8-BDA8-46D2-BED8-2A1FDCF5AFB8}" fitToPage="1">
      <selection activeCell="I1" sqref="I1"/>
      <pageMargins left="0" right="0" top="0" bottom="0" header="0" footer="0"/>
      <printOptions horizontalCentered="1"/>
      <pageSetup scale="77" orientation="landscape" r:id="rId2"/>
      <headerFooter alignWithMargins="0">
        <oddFooter>&amp;L&amp;9Form Revised 5/23/2019</oddFooter>
      </headerFooter>
    </customSheetView>
  </customSheetViews>
  <mergeCells count="2">
    <mergeCell ref="A1:H1"/>
    <mergeCell ref="B49:D49"/>
  </mergeCells>
  <printOptions horizontalCentered="1"/>
  <pageMargins left="0" right="0" top="0.5" bottom="0.5" header="0.5" footer="0.25"/>
  <pageSetup scale="76" orientation="landscape" r:id="rId3"/>
  <headerFooter alignWithMargins="0">
    <oddFooter>&amp;L&amp;9Form Revised 6/22/2023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A3" sqref="A3"/>
    </sheetView>
  </sheetViews>
  <sheetFormatPr defaultRowHeight="12.75"/>
  <cols>
    <col min="1" max="1" width="23.140625" bestFit="1" customWidth="1"/>
  </cols>
  <sheetData>
    <row r="1" spans="1:1">
      <c r="A1" s="392" t="s">
        <v>576</v>
      </c>
    </row>
    <row r="2" spans="1:1">
      <c r="A2" s="392" t="s">
        <v>577</v>
      </c>
    </row>
    <row r="3" spans="1:1">
      <c r="A3" s="392" t="s">
        <v>578</v>
      </c>
    </row>
  </sheetData>
  <customSheetViews>
    <customSheetView guid="{40CE9644-7252-4E65-A3A8-9EB3238D4523}">
      <selection activeCell="M33" sqref="M33"/>
      <pageMargins left="0" right="0" top="0" bottom="0" header="0" footer="0"/>
    </customSheetView>
    <customSheetView guid="{3D02CAA8-BDA8-46D2-BED8-2A1FDCF5AFB8}">
      <selection activeCell="M33" sqref="M33"/>
      <pageMargins left="0" right="0" top="0" bottom="0" header="0" footer="0"/>
    </customSheetView>
  </customSheetView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62AF-ADA2-4DD4-AB07-12AE83A02A05}">
  <dimension ref="A1:A27"/>
  <sheetViews>
    <sheetView zoomScale="130" zoomScaleNormal="130" workbookViewId="0">
      <selection activeCell="E3" sqref="E3"/>
    </sheetView>
  </sheetViews>
  <sheetFormatPr defaultColWidth="9.140625" defaultRowHeight="15"/>
  <cols>
    <col min="1" max="1" width="62.42578125" style="386" customWidth="1"/>
    <col min="2" max="16384" width="9.140625" style="386"/>
  </cols>
  <sheetData>
    <row r="1" spans="1:1">
      <c r="A1" s="504" t="s">
        <v>579</v>
      </c>
    </row>
    <row r="2" spans="1:1">
      <c r="A2" s="515" t="s">
        <v>580</v>
      </c>
    </row>
    <row r="3" spans="1:1">
      <c r="A3" s="515" t="s">
        <v>581</v>
      </c>
    </row>
    <row r="4" spans="1:1">
      <c r="A4" s="515" t="s">
        <v>582</v>
      </c>
    </row>
    <row r="5" spans="1:1">
      <c r="A5" s="515" t="s">
        <v>583</v>
      </c>
    </row>
    <row r="6" spans="1:1">
      <c r="A6" s="515" t="s">
        <v>584</v>
      </c>
    </row>
    <row r="7" spans="1:1">
      <c r="A7" s="515" t="s">
        <v>585</v>
      </c>
    </row>
    <row r="8" spans="1:1">
      <c r="A8" s="515" t="s">
        <v>586</v>
      </c>
    </row>
    <row r="9" spans="1:1">
      <c r="A9" s="515" t="s">
        <v>587</v>
      </c>
    </row>
    <row r="10" spans="1:1">
      <c r="A10" s="515" t="s">
        <v>588</v>
      </c>
    </row>
    <row r="11" spans="1:1">
      <c r="A11" s="515" t="s">
        <v>589</v>
      </c>
    </row>
    <row r="12" spans="1:1">
      <c r="A12" s="515" t="s">
        <v>590</v>
      </c>
    </row>
    <row r="13" spans="1:1">
      <c r="A13" s="515" t="s">
        <v>591</v>
      </c>
    </row>
    <row r="14" spans="1:1">
      <c r="A14" s="515" t="s">
        <v>592</v>
      </c>
    </row>
    <row r="15" spans="1:1">
      <c r="A15" s="515" t="s">
        <v>593</v>
      </c>
    </row>
    <row r="16" spans="1:1">
      <c r="A16" s="516" t="s">
        <v>594</v>
      </c>
    </row>
    <row r="17" spans="1:1">
      <c r="A17" s="517" t="s">
        <v>595</v>
      </c>
    </row>
    <row r="18" spans="1:1">
      <c r="A18" s="515" t="s">
        <v>596</v>
      </c>
    </row>
    <row r="19" spans="1:1">
      <c r="A19" s="515" t="s">
        <v>597</v>
      </c>
    </row>
    <row r="20" spans="1:1">
      <c r="A20" s="515" t="s">
        <v>598</v>
      </c>
    </row>
    <row r="21" spans="1:1">
      <c r="A21" s="515" t="s">
        <v>599</v>
      </c>
    </row>
    <row r="22" spans="1:1">
      <c r="A22" s="515" t="s">
        <v>600</v>
      </c>
    </row>
    <row r="23" spans="1:1">
      <c r="A23" s="517" t="s">
        <v>601</v>
      </c>
    </row>
    <row r="24" spans="1:1">
      <c r="A24" s="517" t="s">
        <v>602</v>
      </c>
    </row>
    <row r="25" spans="1:1">
      <c r="A25" s="515" t="s">
        <v>603</v>
      </c>
    </row>
    <row r="26" spans="1:1">
      <c r="A26" s="517" t="s">
        <v>604</v>
      </c>
    </row>
    <row r="27" spans="1:1">
      <c r="A27" s="518" t="s">
        <v>605</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41"/>
  <sheetViews>
    <sheetView workbookViewId="0">
      <pane ySplit="1" topLeftCell="A27" activePane="bottomLeft" state="frozen"/>
      <selection pane="bottomLeft" activeCell="E70" sqref="E70"/>
    </sheetView>
  </sheetViews>
  <sheetFormatPr defaultColWidth="9.28515625" defaultRowHeight="14.25"/>
  <cols>
    <col min="1" max="1" width="60.5703125" style="10" customWidth="1"/>
    <col min="2" max="2" width="31.140625" style="10" customWidth="1"/>
    <col min="3" max="16384" width="9.28515625" style="10"/>
  </cols>
  <sheetData>
    <row r="1" spans="1:2" ht="24" customHeight="1">
      <c r="A1" s="304" t="s">
        <v>606</v>
      </c>
      <c r="B1" s="304" t="s">
        <v>59</v>
      </c>
    </row>
    <row r="2" spans="1:2">
      <c r="A2" s="365" t="s">
        <v>607</v>
      </c>
      <c r="B2" s="10" t="s">
        <v>608</v>
      </c>
    </row>
    <row r="3" spans="1:2">
      <c r="A3" s="99" t="s">
        <v>609</v>
      </c>
      <c r="B3" s="10" t="s">
        <v>608</v>
      </c>
    </row>
    <row r="4" spans="1:2">
      <c r="A4" s="99" t="s">
        <v>610</v>
      </c>
      <c r="B4" s="10" t="s">
        <v>608</v>
      </c>
    </row>
    <row r="5" spans="1:2">
      <c r="A5" s="365" t="s">
        <v>611</v>
      </c>
      <c r="B5" s="10" t="s">
        <v>608</v>
      </c>
    </row>
    <row r="6" spans="1:2">
      <c r="A6" s="100" t="s">
        <v>612</v>
      </c>
      <c r="B6" s="10" t="s">
        <v>613</v>
      </c>
    </row>
    <row r="7" spans="1:2">
      <c r="A7" s="10" t="s">
        <v>614</v>
      </c>
      <c r="B7" s="10" t="s">
        <v>615</v>
      </c>
    </row>
    <row r="8" spans="1:2">
      <c r="A8" s="100" t="s">
        <v>616</v>
      </c>
      <c r="B8" s="10" t="s">
        <v>617</v>
      </c>
    </row>
    <row r="9" spans="1:2">
      <c r="A9" s="100" t="s">
        <v>618</v>
      </c>
      <c r="B9" s="10" t="s">
        <v>619</v>
      </c>
    </row>
    <row r="10" spans="1:2">
      <c r="A10" s="10" t="s">
        <v>620</v>
      </c>
      <c r="B10" s="10" t="s">
        <v>621</v>
      </c>
    </row>
    <row r="11" spans="1:2">
      <c r="A11" s="100" t="s">
        <v>622</v>
      </c>
      <c r="B11" s="10" t="s">
        <v>623</v>
      </c>
    </row>
    <row r="12" spans="1:2">
      <c r="A12" s="100" t="s">
        <v>624</v>
      </c>
      <c r="B12" s="10" t="s">
        <v>625</v>
      </c>
    </row>
    <row r="13" spans="1:2">
      <c r="A13" s="366" t="s">
        <v>626</v>
      </c>
      <c r="B13" s="364" t="s">
        <v>627</v>
      </c>
    </row>
    <row r="14" spans="1:2">
      <c r="A14" s="366" t="s">
        <v>628</v>
      </c>
      <c r="B14" s="364" t="s">
        <v>629</v>
      </c>
    </row>
    <row r="15" spans="1:2">
      <c r="A15" s="366" t="s">
        <v>630</v>
      </c>
      <c r="B15" s="364" t="s">
        <v>631</v>
      </c>
    </row>
    <row r="16" spans="1:2">
      <c r="A16" s="99" t="s">
        <v>632</v>
      </c>
      <c r="B16" s="10" t="s">
        <v>633</v>
      </c>
    </row>
    <row r="17" spans="1:2">
      <c r="A17" s="99" t="s">
        <v>634</v>
      </c>
      <c r="B17" s="10" t="s">
        <v>635</v>
      </c>
    </row>
    <row r="18" spans="1:2">
      <c r="A18" s="99" t="s">
        <v>636</v>
      </c>
      <c r="B18" s="10" t="s">
        <v>637</v>
      </c>
    </row>
    <row r="19" spans="1:2">
      <c r="A19" s="99" t="s">
        <v>638</v>
      </c>
      <c r="B19" s="10" t="s">
        <v>639</v>
      </c>
    </row>
    <row r="20" spans="1:2">
      <c r="A20" s="10" t="s">
        <v>640</v>
      </c>
      <c r="B20" s="10" t="s">
        <v>641</v>
      </c>
    </row>
    <row r="21" spans="1:2">
      <c r="A21" s="99" t="s">
        <v>642</v>
      </c>
      <c r="B21" s="10" t="s">
        <v>643</v>
      </c>
    </row>
    <row r="22" spans="1:2">
      <c r="A22" s="99" t="s">
        <v>644</v>
      </c>
      <c r="B22" s="10" t="s">
        <v>645</v>
      </c>
    </row>
    <row r="23" spans="1:2">
      <c r="A23" s="99" t="s">
        <v>646</v>
      </c>
      <c r="B23" s="10" t="s">
        <v>647</v>
      </c>
    </row>
    <row r="24" spans="1:2">
      <c r="A24" s="10" t="s">
        <v>648</v>
      </c>
      <c r="B24" s="10" t="s">
        <v>649</v>
      </c>
    </row>
    <row r="25" spans="1:2">
      <c r="A25" s="99" t="s">
        <v>650</v>
      </c>
      <c r="B25" s="10" t="s">
        <v>651</v>
      </c>
    </row>
    <row r="26" spans="1:2">
      <c r="A26" s="10" t="s">
        <v>652</v>
      </c>
      <c r="B26" s="10" t="s">
        <v>653</v>
      </c>
    </row>
    <row r="27" spans="1:2">
      <c r="A27" s="99" t="s">
        <v>654</v>
      </c>
      <c r="B27" s="10" t="s">
        <v>655</v>
      </c>
    </row>
    <row r="28" spans="1:2">
      <c r="A28" s="99" t="s">
        <v>656</v>
      </c>
      <c r="B28" s="10" t="s">
        <v>657</v>
      </c>
    </row>
    <row r="29" spans="1:2">
      <c r="A29" s="99" t="s">
        <v>658</v>
      </c>
      <c r="B29" s="10" t="s">
        <v>659</v>
      </c>
    </row>
    <row r="30" spans="1:2">
      <c r="A30" s="10" t="s">
        <v>660</v>
      </c>
      <c r="B30" s="10" t="s">
        <v>661</v>
      </c>
    </row>
    <row r="31" spans="1:2">
      <c r="A31" s="10" t="s">
        <v>662</v>
      </c>
      <c r="B31" s="10" t="s">
        <v>663</v>
      </c>
    </row>
    <row r="32" spans="1:2">
      <c r="A32" s="99" t="s">
        <v>664</v>
      </c>
      <c r="B32" s="10" t="s">
        <v>665</v>
      </c>
    </row>
    <row r="33" spans="1:2">
      <c r="A33" s="99" t="s">
        <v>666</v>
      </c>
      <c r="B33" s="10" t="s">
        <v>667</v>
      </c>
    </row>
    <row r="34" spans="1:2">
      <c r="A34" s="99" t="s">
        <v>668</v>
      </c>
      <c r="B34" s="10" t="s">
        <v>669</v>
      </c>
    </row>
    <row r="35" spans="1:2">
      <c r="A35" s="10" t="s">
        <v>670</v>
      </c>
      <c r="B35" s="10" t="s">
        <v>671</v>
      </c>
    </row>
    <row r="36" spans="1:2">
      <c r="A36" s="10" t="s">
        <v>672</v>
      </c>
      <c r="B36" s="10" t="s">
        <v>673</v>
      </c>
    </row>
    <row r="37" spans="1:2">
      <c r="A37" s="364" t="s">
        <v>674</v>
      </c>
      <c r="B37" s="364" t="s">
        <v>675</v>
      </c>
    </row>
    <row r="38" spans="1:2">
      <c r="A38" s="99" t="s">
        <v>676</v>
      </c>
      <c r="B38" s="10" t="s">
        <v>677</v>
      </c>
    </row>
    <row r="39" spans="1:2">
      <c r="A39" s="99" t="s">
        <v>678</v>
      </c>
      <c r="B39" s="10" t="s">
        <v>679</v>
      </c>
    </row>
    <row r="40" spans="1:2">
      <c r="A40" s="99" t="s">
        <v>680</v>
      </c>
      <c r="B40" s="10" t="s">
        <v>681</v>
      </c>
    </row>
    <row r="41" spans="1:2">
      <c r="A41" s="99" t="s">
        <v>682</v>
      </c>
      <c r="B41" s="10" t="s">
        <v>683</v>
      </c>
    </row>
    <row r="42" spans="1:2">
      <c r="A42" s="10" t="s">
        <v>684</v>
      </c>
      <c r="B42" s="10" t="s">
        <v>685</v>
      </c>
    </row>
    <row r="43" spans="1:2">
      <c r="A43" s="99" t="s">
        <v>686</v>
      </c>
      <c r="B43" s="10" t="s">
        <v>687</v>
      </c>
    </row>
    <row r="44" spans="1:2">
      <c r="A44" s="99" t="s">
        <v>688</v>
      </c>
      <c r="B44" s="10" t="s">
        <v>689</v>
      </c>
    </row>
    <row r="45" spans="1:2">
      <c r="A45" s="99" t="s">
        <v>690</v>
      </c>
      <c r="B45" s="10" t="s">
        <v>691</v>
      </c>
    </row>
    <row r="46" spans="1:2">
      <c r="A46" s="99" t="s">
        <v>692</v>
      </c>
      <c r="B46" s="10" t="s">
        <v>693</v>
      </c>
    </row>
    <row r="47" spans="1:2">
      <c r="A47" s="99" t="s">
        <v>694</v>
      </c>
      <c r="B47" s="10" t="s">
        <v>695</v>
      </c>
    </row>
    <row r="48" spans="1:2">
      <c r="A48" s="363" t="s">
        <v>696</v>
      </c>
      <c r="B48" s="364" t="s">
        <v>697</v>
      </c>
    </row>
    <row r="49" spans="1:2">
      <c r="A49" s="363" t="s">
        <v>698</v>
      </c>
      <c r="B49" s="364" t="s">
        <v>699</v>
      </c>
    </row>
    <row r="50" spans="1:2">
      <c r="A50" s="99" t="s">
        <v>700</v>
      </c>
      <c r="B50" s="10" t="s">
        <v>701</v>
      </c>
    </row>
    <row r="51" spans="1:2">
      <c r="A51" s="99" t="s">
        <v>702</v>
      </c>
      <c r="B51" s="10" t="s">
        <v>703</v>
      </c>
    </row>
    <row r="52" spans="1:2">
      <c r="A52" s="99" t="s">
        <v>704</v>
      </c>
      <c r="B52" s="10" t="s">
        <v>705</v>
      </c>
    </row>
    <row r="53" spans="1:2">
      <c r="A53" s="10" t="s">
        <v>706</v>
      </c>
      <c r="B53" s="10" t="s">
        <v>707</v>
      </c>
    </row>
    <row r="54" spans="1:2">
      <c r="A54" s="10" t="s">
        <v>708</v>
      </c>
      <c r="B54" s="10" t="s">
        <v>709</v>
      </c>
    </row>
    <row r="55" spans="1:2">
      <c r="A55" s="10" t="s">
        <v>710</v>
      </c>
      <c r="B55" s="10" t="s">
        <v>711</v>
      </c>
    </row>
    <row r="56" spans="1:2">
      <c r="A56" s="10" t="s">
        <v>712</v>
      </c>
      <c r="B56" s="10" t="s">
        <v>713</v>
      </c>
    </row>
    <row r="57" spans="1:2">
      <c r="A57" s="99" t="s">
        <v>714</v>
      </c>
      <c r="B57" s="10" t="s">
        <v>715</v>
      </c>
    </row>
    <row r="58" spans="1:2">
      <c r="A58" s="99" t="s">
        <v>716</v>
      </c>
      <c r="B58" s="10" t="s">
        <v>717</v>
      </c>
    </row>
    <row r="59" spans="1:2">
      <c r="A59" s="99" t="s">
        <v>718</v>
      </c>
      <c r="B59" s="10" t="s">
        <v>717</v>
      </c>
    </row>
    <row r="60" spans="1:2">
      <c r="A60" s="99" t="s">
        <v>719</v>
      </c>
      <c r="B60" s="10" t="s">
        <v>720</v>
      </c>
    </row>
    <row r="61" spans="1:2">
      <c r="A61" s="99" t="s">
        <v>721</v>
      </c>
      <c r="B61" s="10" t="s">
        <v>720</v>
      </c>
    </row>
    <row r="62" spans="1:2">
      <c r="A62" s="99" t="s">
        <v>722</v>
      </c>
      <c r="B62" s="10" t="s">
        <v>720</v>
      </c>
    </row>
    <row r="63" spans="1:2">
      <c r="A63" s="99" t="s">
        <v>723</v>
      </c>
      <c r="B63" s="10" t="s">
        <v>720</v>
      </c>
    </row>
    <row r="64" spans="1:2">
      <c r="A64" s="99" t="s">
        <v>724</v>
      </c>
      <c r="B64" s="10" t="s">
        <v>720</v>
      </c>
    </row>
    <row r="65" spans="1:5">
      <c r="A65" s="99" t="s">
        <v>725</v>
      </c>
      <c r="B65" s="10" t="s">
        <v>720</v>
      </c>
    </row>
    <row r="66" spans="1:5">
      <c r="A66" s="99" t="s">
        <v>726</v>
      </c>
      <c r="B66" s="10" t="s">
        <v>727</v>
      </c>
    </row>
    <row r="67" spans="1:5">
      <c r="A67" s="99" t="s">
        <v>728</v>
      </c>
      <c r="B67" s="10" t="s">
        <v>729</v>
      </c>
    </row>
    <row r="68" spans="1:5">
      <c r="A68" s="99" t="s">
        <v>730</v>
      </c>
      <c r="B68" s="10" t="s">
        <v>731</v>
      </c>
    </row>
    <row r="69" spans="1:5">
      <c r="A69" s="99" t="s">
        <v>732</v>
      </c>
      <c r="B69" s="10" t="s">
        <v>733</v>
      </c>
    </row>
    <row r="70" spans="1:5">
      <c r="A70" s="363" t="s">
        <v>734</v>
      </c>
      <c r="B70" s="364" t="s">
        <v>735</v>
      </c>
    </row>
    <row r="71" spans="1:5">
      <c r="A71" s="99" t="s">
        <v>736</v>
      </c>
      <c r="B71" s="10" t="s">
        <v>737</v>
      </c>
    </row>
    <row r="72" spans="1:5">
      <c r="A72" s="99" t="s">
        <v>738</v>
      </c>
      <c r="B72" s="10" t="s">
        <v>739</v>
      </c>
    </row>
    <row r="73" spans="1:5">
      <c r="A73" s="99" t="s">
        <v>740</v>
      </c>
      <c r="B73" s="10" t="s">
        <v>741</v>
      </c>
    </row>
    <row r="74" spans="1:5">
      <c r="A74" s="99" t="s">
        <v>742</v>
      </c>
      <c r="B74" s="10" t="s">
        <v>739</v>
      </c>
    </row>
    <row r="75" spans="1:5">
      <c r="A75" s="99" t="s">
        <v>743</v>
      </c>
      <c r="B75" s="10" t="s">
        <v>744</v>
      </c>
    </row>
    <row r="76" spans="1:5">
      <c r="A76" s="99" t="s">
        <v>610</v>
      </c>
      <c r="B76" s="10" t="s">
        <v>608</v>
      </c>
    </row>
    <row r="77" spans="1:5">
      <c r="A77" s="99" t="s">
        <v>745</v>
      </c>
      <c r="B77" s="10" t="s">
        <v>608</v>
      </c>
    </row>
    <row r="78" spans="1:5">
      <c r="A78" s="99" t="s">
        <v>607</v>
      </c>
      <c r="B78" s="10" t="s">
        <v>608</v>
      </c>
    </row>
    <row r="79" spans="1:5">
      <c r="A79" s="99" t="s">
        <v>746</v>
      </c>
      <c r="B79" s="10" t="s">
        <v>608</v>
      </c>
    </row>
    <row r="80" spans="1:5">
      <c r="A80" s="100" t="s">
        <v>747</v>
      </c>
      <c r="B80" s="10" t="s">
        <v>717</v>
      </c>
      <c r="D80"/>
      <c r="E80"/>
    </row>
    <row r="81" spans="1:5">
      <c r="A81" s="100" t="s">
        <v>748</v>
      </c>
      <c r="B81" s="10" t="s">
        <v>717</v>
      </c>
      <c r="C81"/>
      <c r="D81"/>
      <c r="E81"/>
    </row>
    <row r="82" spans="1:5">
      <c r="A82" s="100" t="s">
        <v>749</v>
      </c>
      <c r="B82" s="10" t="s">
        <v>717</v>
      </c>
      <c r="C82"/>
      <c r="D82"/>
      <c r="E82"/>
    </row>
    <row r="83" spans="1:5">
      <c r="A83" s="100" t="s">
        <v>750</v>
      </c>
      <c r="B83" s="10" t="s">
        <v>751</v>
      </c>
      <c r="C83"/>
      <c r="D83"/>
      <c r="E83"/>
    </row>
    <row r="84" spans="1:5">
      <c r="A84" s="100" t="s">
        <v>752</v>
      </c>
      <c r="B84" s="10" t="s">
        <v>751</v>
      </c>
      <c r="C84"/>
      <c r="D84"/>
      <c r="E84"/>
    </row>
    <row r="85" spans="1:5" customFormat="1">
      <c r="A85" s="367" t="s">
        <v>753</v>
      </c>
      <c r="B85" s="10" t="s">
        <v>751</v>
      </c>
    </row>
    <row r="86" spans="1:5" customFormat="1">
      <c r="A86" s="100" t="s">
        <v>754</v>
      </c>
      <c r="B86" s="10" t="s">
        <v>751</v>
      </c>
    </row>
    <row r="87" spans="1:5" customFormat="1">
      <c r="A87" s="100" t="s">
        <v>755</v>
      </c>
      <c r="B87" s="10" t="s">
        <v>751</v>
      </c>
    </row>
    <row r="88" spans="1:5" customFormat="1">
      <c r="A88" s="100" t="s">
        <v>756</v>
      </c>
      <c r="B88" s="10" t="s">
        <v>751</v>
      </c>
    </row>
    <row r="89" spans="1:5" customFormat="1">
      <c r="A89" s="100" t="s">
        <v>757</v>
      </c>
      <c r="B89" s="10" t="s">
        <v>751</v>
      </c>
    </row>
    <row r="90" spans="1:5" customFormat="1">
      <c r="A90" s="100" t="s">
        <v>758</v>
      </c>
      <c r="B90" s="10" t="s">
        <v>751</v>
      </c>
    </row>
    <row r="91" spans="1:5" customFormat="1">
      <c r="A91" s="367" t="s">
        <v>759</v>
      </c>
      <c r="B91" s="10" t="s">
        <v>751</v>
      </c>
    </row>
    <row r="92" spans="1:5" customFormat="1">
      <c r="A92" s="367" t="s">
        <v>760</v>
      </c>
      <c r="B92" s="10" t="s">
        <v>751</v>
      </c>
    </row>
    <row r="93" spans="1:5" customFormat="1">
      <c r="A93" s="367" t="s">
        <v>761</v>
      </c>
      <c r="B93" s="10" t="s">
        <v>751</v>
      </c>
    </row>
    <row r="94" spans="1:5" customFormat="1">
      <c r="A94" s="367" t="s">
        <v>762</v>
      </c>
      <c r="B94" s="10" t="s">
        <v>751</v>
      </c>
    </row>
    <row r="95" spans="1:5" customFormat="1">
      <c r="A95" s="367" t="s">
        <v>763</v>
      </c>
      <c r="B95" s="10" t="s">
        <v>751</v>
      </c>
    </row>
    <row r="96" spans="1:5" customFormat="1">
      <c r="A96" s="367" t="s">
        <v>764</v>
      </c>
      <c r="B96" s="10" t="s">
        <v>751</v>
      </c>
    </row>
    <row r="97" spans="1:2" customFormat="1">
      <c r="A97" s="367" t="s">
        <v>765</v>
      </c>
      <c r="B97" s="10" t="s">
        <v>751</v>
      </c>
    </row>
    <row r="98" spans="1:2" customFormat="1">
      <c r="A98" s="367" t="s">
        <v>766</v>
      </c>
      <c r="B98" s="10" t="s">
        <v>751</v>
      </c>
    </row>
    <row r="99" spans="1:2" customFormat="1">
      <c r="A99" s="367" t="s">
        <v>767</v>
      </c>
      <c r="B99" s="10" t="s">
        <v>751</v>
      </c>
    </row>
    <row r="100" spans="1:2" customFormat="1">
      <c r="A100" s="367" t="s">
        <v>768</v>
      </c>
      <c r="B100" s="10" t="s">
        <v>751</v>
      </c>
    </row>
    <row r="101" spans="1:2" customFormat="1">
      <c r="A101" s="368" t="s">
        <v>769</v>
      </c>
      <c r="B101" s="10" t="s">
        <v>751</v>
      </c>
    </row>
    <row r="102" spans="1:2" customFormat="1">
      <c r="A102" s="368" t="s">
        <v>770</v>
      </c>
      <c r="B102" s="10" t="s">
        <v>751</v>
      </c>
    </row>
    <row r="103" spans="1:2" customFormat="1">
      <c r="A103" s="368" t="s">
        <v>771</v>
      </c>
      <c r="B103" s="10" t="s">
        <v>772</v>
      </c>
    </row>
    <row r="104" spans="1:2" customFormat="1">
      <c r="A104" s="368" t="s">
        <v>773</v>
      </c>
      <c r="B104" s="10" t="s">
        <v>774</v>
      </c>
    </row>
    <row r="105" spans="1:2" customFormat="1">
      <c r="A105" s="368" t="s">
        <v>775</v>
      </c>
      <c r="B105" s="10" t="s">
        <v>776</v>
      </c>
    </row>
    <row r="106" spans="1:2" customFormat="1">
      <c r="A106" s="99" t="s">
        <v>777</v>
      </c>
      <c r="B106" s="10" t="s">
        <v>778</v>
      </c>
    </row>
    <row r="107" spans="1:2" customFormat="1">
      <c r="A107" s="100" t="s">
        <v>779</v>
      </c>
      <c r="B107" s="10" t="s">
        <v>780</v>
      </c>
    </row>
    <row r="108" spans="1:2" customFormat="1">
      <c r="A108" s="100" t="s">
        <v>781</v>
      </c>
      <c r="B108" s="10" t="s">
        <v>782</v>
      </c>
    </row>
    <row r="109" spans="1:2" customFormat="1">
      <c r="A109" s="100" t="s">
        <v>783</v>
      </c>
      <c r="B109" s="10" t="s">
        <v>784</v>
      </c>
    </row>
    <row r="110" spans="1:2" customFormat="1">
      <c r="A110" s="100" t="s">
        <v>785</v>
      </c>
      <c r="B110" s="10" t="s">
        <v>786</v>
      </c>
    </row>
    <row r="111" spans="1:2" customFormat="1">
      <c r="A111" s="100" t="s">
        <v>787</v>
      </c>
      <c r="B111" s="10" t="s">
        <v>788</v>
      </c>
    </row>
    <row r="112" spans="1:2" customFormat="1">
      <c r="A112" s="100" t="s">
        <v>789</v>
      </c>
      <c r="B112" s="10" t="s">
        <v>790</v>
      </c>
    </row>
    <row r="113" spans="1:5" customFormat="1">
      <c r="A113" s="99" t="s">
        <v>791</v>
      </c>
      <c r="B113" s="10" t="s">
        <v>792</v>
      </c>
    </row>
    <row r="114" spans="1:5" customFormat="1">
      <c r="A114" s="99" t="s">
        <v>793</v>
      </c>
      <c r="B114" s="10" t="s">
        <v>794</v>
      </c>
    </row>
    <row r="115" spans="1:5" customFormat="1">
      <c r="A115" s="99" t="s">
        <v>795</v>
      </c>
      <c r="B115" s="10" t="s">
        <v>796</v>
      </c>
    </row>
    <row r="116" spans="1:5">
      <c r="A116" s="99" t="s">
        <v>797</v>
      </c>
      <c r="B116" s="10" t="s">
        <v>798</v>
      </c>
      <c r="C116"/>
      <c r="D116"/>
      <c r="E116"/>
    </row>
    <row r="117" spans="1:5">
      <c r="A117" s="99" t="s">
        <v>799</v>
      </c>
      <c r="B117" s="10" t="s">
        <v>800</v>
      </c>
    </row>
    <row r="118" spans="1:5">
      <c r="A118" s="99" t="s">
        <v>801</v>
      </c>
      <c r="B118" s="10" t="s">
        <v>802</v>
      </c>
    </row>
    <row r="119" spans="1:5">
      <c r="A119" s="264" t="s">
        <v>803</v>
      </c>
      <c r="B119" s="264" t="s">
        <v>804</v>
      </c>
    </row>
    <row r="120" spans="1:5">
      <c r="A120" s="264" t="s">
        <v>805</v>
      </c>
      <c r="B120" s="264" t="s">
        <v>806</v>
      </c>
    </row>
    <row r="121" spans="1:5">
      <c r="A121" s="101" t="s">
        <v>807</v>
      </c>
      <c r="B121" s="101" t="s">
        <v>808</v>
      </c>
    </row>
    <row r="122" spans="1:5">
      <c r="A122" s="101" t="s">
        <v>809</v>
      </c>
      <c r="B122" s="101" t="s">
        <v>808</v>
      </c>
    </row>
    <row r="123" spans="1:5">
      <c r="A123" s="264" t="s">
        <v>810</v>
      </c>
      <c r="B123" s="264" t="s">
        <v>811</v>
      </c>
    </row>
    <row r="124" spans="1:5">
      <c r="A124" s="101" t="s">
        <v>812</v>
      </c>
      <c r="B124" s="264" t="s">
        <v>813</v>
      </c>
    </row>
    <row r="125" spans="1:5">
      <c r="A125" s="10" t="s">
        <v>807</v>
      </c>
      <c r="B125" s="101" t="s">
        <v>814</v>
      </c>
    </row>
    <row r="126" spans="1:5">
      <c r="A126" s="10" t="s">
        <v>809</v>
      </c>
      <c r="B126" s="101" t="s">
        <v>808</v>
      </c>
    </row>
    <row r="127" spans="1:5">
      <c r="A127" s="10" t="s">
        <v>815</v>
      </c>
      <c r="B127" s="101" t="s">
        <v>816</v>
      </c>
    </row>
    <row r="128" spans="1:5">
      <c r="A128" s="10" t="s">
        <v>817</v>
      </c>
      <c r="B128" s="101" t="s">
        <v>813</v>
      </c>
    </row>
    <row r="129" spans="1:2">
      <c r="A129" s="10" t="s">
        <v>818</v>
      </c>
      <c r="B129" s="101" t="s">
        <v>819</v>
      </c>
    </row>
    <row r="130" spans="1:2">
      <c r="A130" s="100" t="s">
        <v>820</v>
      </c>
      <c r="B130" s="101" t="s">
        <v>821</v>
      </c>
    </row>
    <row r="131" spans="1:2">
      <c r="A131" s="100" t="s">
        <v>822</v>
      </c>
      <c r="B131" s="10" t="s">
        <v>823</v>
      </c>
    </row>
    <row r="132" spans="1:2">
      <c r="A132" s="10" t="s">
        <v>824</v>
      </c>
      <c r="B132" s="10" t="s">
        <v>825</v>
      </c>
    </row>
    <row r="133" spans="1:2">
      <c r="A133" s="10" t="s">
        <v>826</v>
      </c>
      <c r="B133" s="10" t="s">
        <v>827</v>
      </c>
    </row>
    <row r="134" spans="1:2">
      <c r="A134" s="10" t="s">
        <v>828</v>
      </c>
      <c r="B134" s="10" t="s">
        <v>829</v>
      </c>
    </row>
    <row r="135" spans="1:2">
      <c r="A135" s="10" t="s">
        <v>830</v>
      </c>
      <c r="B135" s="10" t="s">
        <v>831</v>
      </c>
    </row>
    <row r="136" spans="1:2">
      <c r="A136" s="99" t="s">
        <v>832</v>
      </c>
      <c r="B136" s="10" t="s">
        <v>717</v>
      </c>
    </row>
    <row r="137" spans="1:2">
      <c r="A137" s="99" t="s">
        <v>833</v>
      </c>
      <c r="B137" s="10" t="s">
        <v>717</v>
      </c>
    </row>
    <row r="138" spans="1:2">
      <c r="A138" s="99" t="s">
        <v>834</v>
      </c>
      <c r="B138" s="10" t="s">
        <v>717</v>
      </c>
    </row>
    <row r="139" spans="1:2">
      <c r="A139" s="99" t="s">
        <v>835</v>
      </c>
      <c r="B139" s="10" t="s">
        <v>717</v>
      </c>
    </row>
    <row r="140" spans="1:2">
      <c r="A140" s="99" t="s">
        <v>836</v>
      </c>
      <c r="B140" s="10" t="s">
        <v>717</v>
      </c>
    </row>
    <row r="141" spans="1:2">
      <c r="A141" s="99" t="s">
        <v>837</v>
      </c>
      <c r="B141" s="10" t="s">
        <v>717</v>
      </c>
    </row>
  </sheetData>
  <sheetProtection selectLockedCells="1" selectUnlockedCells="1"/>
  <autoFilter ref="A1:B141" xr:uid="{00000000-0009-0000-0000-000008000000}"/>
  <sortState xmlns:xlrd2="http://schemas.microsoft.com/office/spreadsheetml/2017/richdata2" ref="A151:B156">
    <sortCondition ref="A151:A156"/>
  </sortState>
  <customSheetViews>
    <customSheetView guid="{40CE9644-7252-4E65-A3A8-9EB3238D4523}" fitToPage="1" showAutoFilter="1">
      <pane ySplit="1" topLeftCell="A2" activePane="bottomLeft" state="frozen"/>
      <selection pane="bottomLeft" activeCell="C72" sqref="A72:C76"/>
      <pageMargins left="0" right="0" top="0" bottom="0" header="0" footer="0"/>
      <pageSetup scale="26" orientation="landscape" r:id="rId1"/>
      <headerFooter alignWithMargins="0"/>
      <autoFilter ref="A1:D157" xr:uid="{3E6DC94C-FD2C-4A35-AD44-4063E7B6692C}"/>
    </customSheetView>
    <customSheetView guid="{3D02CAA8-BDA8-46D2-BED8-2A1FDCF5AFB8}" fitToPage="1" showAutoFilter="1">
      <pane ySplit="1" topLeftCell="A2" activePane="bottomLeft" state="frozen"/>
      <selection pane="bottomLeft" activeCell="B36" sqref="B36"/>
      <pageMargins left="0" right="0" top="0" bottom="0" header="0" footer="0"/>
      <pageSetup scale="26" orientation="landscape" r:id="rId2"/>
      <headerFooter alignWithMargins="0"/>
      <autoFilter ref="A1:D157" xr:uid="{9BA0C076-1532-4767-B3ED-813BB2AC9703}"/>
    </customSheetView>
  </customSheetViews>
  <pageMargins left="0.75" right="0.75" top="1" bottom="1" header="0.5" footer="0.5"/>
  <pageSetup scale="23"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T60"/>
  <sheetViews>
    <sheetView zoomScale="90" zoomScaleNormal="90" workbookViewId="0">
      <selection activeCell="I28" sqref="I28"/>
    </sheetView>
  </sheetViews>
  <sheetFormatPr defaultColWidth="34.140625" defaultRowHeight="14.25"/>
  <cols>
    <col min="1" max="1" width="42.7109375" style="1" customWidth="1"/>
    <col min="2" max="2" width="24.5703125" style="1" customWidth="1"/>
    <col min="3" max="3" width="16.5703125" style="1" customWidth="1"/>
    <col min="4" max="4" width="16.5703125" style="16" customWidth="1"/>
    <col min="5" max="5" width="16.140625" style="16" customWidth="1"/>
    <col min="6" max="6" width="16.5703125" style="16" customWidth="1"/>
    <col min="7" max="8" width="16.5703125" style="1" customWidth="1"/>
    <col min="9" max="9" width="25" style="1" customWidth="1"/>
    <col min="10" max="252" width="9.140625" style="1" customWidth="1"/>
    <col min="253" max="253" width="13.28515625" style="14" bestFit="1" customWidth="1"/>
    <col min="254" max="16384" width="34.140625" style="1"/>
  </cols>
  <sheetData>
    <row r="1" spans="1:253" ht="15.75" thickBot="1">
      <c r="A1" s="564" t="s">
        <v>48</v>
      </c>
      <c r="B1" s="564"/>
      <c r="C1" s="565"/>
      <c r="D1" s="565"/>
      <c r="E1" s="565"/>
      <c r="F1" s="565"/>
      <c r="G1" s="565"/>
      <c r="H1" s="565"/>
      <c r="I1" s="116"/>
      <c r="J1" s="116"/>
    </row>
    <row r="2" spans="1:253" s="4" customFormat="1" ht="15">
      <c r="A2" s="453" t="s">
        <v>2</v>
      </c>
      <c r="B2" s="454"/>
      <c r="C2" s="455"/>
      <c r="D2" s="239"/>
      <c r="E2" s="239"/>
      <c r="F2" s="456"/>
      <c r="G2" s="457" t="s">
        <v>49</v>
      </c>
      <c r="H2" s="458" t="str">
        <f>'DPH 1 - Budget Summary'!B6</f>
        <v>B-1</v>
      </c>
      <c r="I2" s="476"/>
      <c r="IR2" s="11"/>
    </row>
    <row r="3" spans="1:253" ht="15">
      <c r="A3" s="12" t="s">
        <v>50</v>
      </c>
      <c r="B3" s="507"/>
      <c r="C3" s="13"/>
      <c r="D3" s="492"/>
      <c r="E3" s="492"/>
      <c r="G3" s="493" t="s">
        <v>51</v>
      </c>
      <c r="H3" s="117"/>
      <c r="I3" s="476"/>
      <c r="J3" s="118"/>
      <c r="L3" s="18"/>
    </row>
    <row r="4" spans="1:253">
      <c r="A4" s="12" t="s">
        <v>13</v>
      </c>
      <c r="B4" s="119">
        <f>'DPH 1 - Budget Summary'!B7</f>
        <v>0</v>
      </c>
      <c r="D4" s="492"/>
      <c r="E4" s="492"/>
      <c r="G4" s="493" t="s">
        <v>5</v>
      </c>
      <c r="H4" s="120" t="str">
        <f>'DPH 1 - Budget Summary'!H4</f>
        <v>2025-2026</v>
      </c>
      <c r="I4" s="476"/>
      <c r="J4" s="118"/>
      <c r="L4" s="18"/>
    </row>
    <row r="5" spans="1:253" ht="15" thickBot="1">
      <c r="A5" s="266" t="s">
        <v>8</v>
      </c>
      <c r="B5" s="360"/>
      <c r="C5" s="108"/>
      <c r="D5" s="108"/>
      <c r="E5" s="108"/>
      <c r="F5" s="108"/>
      <c r="G5" s="523" t="s">
        <v>9</v>
      </c>
      <c r="H5" s="109"/>
      <c r="I5" s="477"/>
      <c r="J5" s="118"/>
      <c r="L5" s="18"/>
    </row>
    <row r="6" spans="1:253" ht="15">
      <c r="A6" s="558" t="s">
        <v>14</v>
      </c>
      <c r="B6" s="559"/>
      <c r="C6" s="572"/>
      <c r="D6" s="573"/>
      <c r="E6" s="573"/>
      <c r="F6" s="573"/>
      <c r="G6" s="574"/>
      <c r="H6" s="459"/>
      <c r="I6" s="450"/>
      <c r="J6" s="14"/>
      <c r="L6" s="18"/>
    </row>
    <row r="7" spans="1:253" ht="15">
      <c r="A7" s="558" t="s">
        <v>52</v>
      </c>
      <c r="B7" s="559"/>
      <c r="C7" s="291"/>
      <c r="D7" s="121"/>
      <c r="E7" s="121"/>
      <c r="F7" s="121"/>
      <c r="G7" s="121"/>
      <c r="H7" s="309"/>
      <c r="I7" s="450"/>
      <c r="J7" s="123" t="s">
        <v>53</v>
      </c>
      <c r="K7" s="123"/>
      <c r="L7" s="123"/>
      <c r="M7" s="123"/>
      <c r="N7" s="123"/>
      <c r="O7" s="123"/>
      <c r="P7" s="123"/>
      <c r="IS7" s="1"/>
    </row>
    <row r="8" spans="1:253">
      <c r="A8" s="558" t="s">
        <v>54</v>
      </c>
      <c r="B8" s="559"/>
      <c r="C8" s="122"/>
      <c r="D8" s="122"/>
      <c r="E8" s="122"/>
      <c r="F8" s="122"/>
      <c r="G8" s="122"/>
      <c r="H8" s="309"/>
      <c r="I8" s="450"/>
      <c r="J8" s="14"/>
      <c r="L8" s="18"/>
      <c r="IS8" s="1"/>
    </row>
    <row r="9" spans="1:253" ht="42" customHeight="1" thickBot="1">
      <c r="A9" s="570" t="s">
        <v>55</v>
      </c>
      <c r="B9" s="571"/>
      <c r="C9" s="193" t="str">
        <f>IF(C8=0," ",VLOOKUP(C8,'DROPDOWN BHS SERVICE TYPES'!$B$1:$C$98,2,FALSE))</f>
        <v xml:space="preserve"> </v>
      </c>
      <c r="D9" s="193" t="str">
        <f>IF(D8=0," ",VLOOKUP(D8,'DROPDOWN BHS SERVICE TYPES'!$B$1:$C$98,2,FALSE))</f>
        <v xml:space="preserve"> </v>
      </c>
      <c r="E9" s="193" t="str">
        <f>IF(E8=0," ",VLOOKUP(E8,'DROPDOWN BHS SERVICE TYPES'!$B$1:$C$98,2,FALSE))</f>
        <v xml:space="preserve"> </v>
      </c>
      <c r="F9" s="193" t="str">
        <f>IF(F8=0," ",VLOOKUP(F8,'DROPDOWN BHS SERVICE TYPES'!$B$1:$C$98,2,FALSE))</f>
        <v xml:space="preserve"> </v>
      </c>
      <c r="G9" s="193" t="str">
        <f>IF(G8=0," ",VLOOKUP(G8,'DROPDOWN BHS SERVICE TYPES'!$B$1:$C$98,2,FALSE))</f>
        <v xml:space="preserve"> </v>
      </c>
      <c r="H9" s="312"/>
      <c r="I9" s="451"/>
      <c r="J9" s="123" t="s">
        <v>56</v>
      </c>
      <c r="L9" s="18"/>
      <c r="IS9" s="1"/>
    </row>
    <row r="10" spans="1:253" ht="14.25" customHeight="1" thickBot="1">
      <c r="A10" s="568" t="s">
        <v>57</v>
      </c>
      <c r="B10" s="569"/>
      <c r="C10" s="124"/>
      <c r="D10" s="124"/>
      <c r="E10" s="124"/>
      <c r="F10" s="125"/>
      <c r="G10" s="125"/>
      <c r="H10" s="311"/>
      <c r="I10" s="450"/>
      <c r="J10" s="123" t="s">
        <v>19</v>
      </c>
      <c r="IS10" s="1"/>
    </row>
    <row r="11" spans="1:253" ht="15.75" thickBot="1">
      <c r="A11" s="566" t="s">
        <v>20</v>
      </c>
      <c r="B11" s="567"/>
      <c r="C11" s="126"/>
      <c r="D11" s="126"/>
      <c r="E11" s="126"/>
      <c r="F11" s="126"/>
      <c r="G11" s="126"/>
      <c r="H11" s="395" t="s">
        <v>21</v>
      </c>
      <c r="I11" s="478"/>
      <c r="J11" s="14"/>
      <c r="IS11" s="1"/>
    </row>
    <row r="12" spans="1:253">
      <c r="A12" s="558" t="s">
        <v>58</v>
      </c>
      <c r="B12" s="559"/>
      <c r="C12" s="315">
        <f>'DPH 3 - Salaries&amp;Benefits'!G44</f>
        <v>0</v>
      </c>
      <c r="D12" s="315">
        <f>'DPH 3 - Salaries&amp;Benefits'!I44</f>
        <v>0</v>
      </c>
      <c r="E12" s="315">
        <f>'DPH 3 - Salaries&amp;Benefits'!K44</f>
        <v>0</v>
      </c>
      <c r="F12" s="315"/>
      <c r="G12" s="315"/>
      <c r="H12" s="316">
        <f t="shared" ref="H12:H22" si="0">SUM(C12:G12)</f>
        <v>0</v>
      </c>
      <c r="I12" s="479"/>
      <c r="J12" s="36"/>
      <c r="L12" s="18"/>
      <c r="IS12" s="1"/>
    </row>
    <row r="13" spans="1:253">
      <c r="A13" s="558" t="s">
        <v>25</v>
      </c>
      <c r="B13" s="559"/>
      <c r="C13" s="315">
        <f>'DPH 4 - Operating Exp'!F36</f>
        <v>0</v>
      </c>
      <c r="D13" s="315">
        <f>'DPH 4 - Operating Exp'!G36</f>
        <v>0</v>
      </c>
      <c r="E13" s="315">
        <f>'DPH 4 - Operating Exp'!H36</f>
        <v>0</v>
      </c>
      <c r="F13" s="315"/>
      <c r="G13" s="315"/>
      <c r="H13" s="316">
        <f t="shared" si="0"/>
        <v>0</v>
      </c>
      <c r="I13" s="479"/>
      <c r="J13" s="36"/>
      <c r="L13" s="18"/>
      <c r="IS13" s="1"/>
    </row>
    <row r="14" spans="1:253">
      <c r="A14" s="558" t="s">
        <v>26</v>
      </c>
      <c r="B14" s="559"/>
      <c r="C14" s="315"/>
      <c r="D14" s="315"/>
      <c r="E14" s="315"/>
      <c r="F14" s="315"/>
      <c r="G14" s="315"/>
      <c r="H14" s="316">
        <f t="shared" si="0"/>
        <v>0</v>
      </c>
      <c r="I14" s="479"/>
      <c r="J14" s="36"/>
      <c r="L14" s="18"/>
      <c r="IS14" s="1"/>
    </row>
    <row r="15" spans="1:253" s="4" customFormat="1" ht="15">
      <c r="A15" s="560" t="s">
        <v>27</v>
      </c>
      <c r="B15" s="561"/>
      <c r="C15" s="149">
        <f>SUM(C12:C14)</f>
        <v>0</v>
      </c>
      <c r="D15" s="149">
        <f>SUM(D12:D14)</f>
        <v>0</v>
      </c>
      <c r="E15" s="149">
        <f>SUM(E12:E14)</f>
        <v>0</v>
      </c>
      <c r="F15" s="149">
        <f>SUM(F12:F14)</f>
        <v>0</v>
      </c>
      <c r="G15" s="149">
        <f>SUM(G12:G14)</f>
        <v>0</v>
      </c>
      <c r="H15" s="319">
        <f t="shared" si="0"/>
        <v>0</v>
      </c>
      <c r="I15" s="480"/>
      <c r="J15" s="36"/>
      <c r="K15" s="118"/>
      <c r="L15" s="527"/>
    </row>
    <row r="16" spans="1:253">
      <c r="A16" s="558" t="s">
        <v>28</v>
      </c>
      <c r="B16" s="559"/>
      <c r="C16" s="315"/>
      <c r="D16" s="315"/>
      <c r="E16" s="315"/>
      <c r="F16" s="315"/>
      <c r="G16" s="315"/>
      <c r="H16" s="316">
        <f t="shared" si="0"/>
        <v>0</v>
      </c>
      <c r="I16" s="479"/>
      <c r="J16" s="36"/>
      <c r="L16" s="18"/>
      <c r="IS16" s="1"/>
    </row>
    <row r="17" spans="1:254" ht="15">
      <c r="A17" s="560" t="s">
        <v>29</v>
      </c>
      <c r="B17" s="561"/>
      <c r="C17" s="157">
        <f>IF(C15=0,0,C16/(C15-C14))</f>
        <v>0</v>
      </c>
      <c r="D17" s="157">
        <f t="shared" ref="D17:H17" si="1">IF(D15=0,0,D16/(D15-D14))</f>
        <v>0</v>
      </c>
      <c r="E17" s="157">
        <f t="shared" si="1"/>
        <v>0</v>
      </c>
      <c r="F17" s="157">
        <f t="shared" si="1"/>
        <v>0</v>
      </c>
      <c r="G17" s="157">
        <f t="shared" si="1"/>
        <v>0</v>
      </c>
      <c r="H17" s="396">
        <f t="shared" si="1"/>
        <v>0</v>
      </c>
      <c r="I17" s="481"/>
      <c r="J17" s="36"/>
      <c r="L17" s="18"/>
      <c r="IS17" s="1"/>
    </row>
    <row r="18" spans="1:254" s="4" customFormat="1" ht="15.75" thickBot="1">
      <c r="A18" s="562" t="s">
        <v>30</v>
      </c>
      <c r="B18" s="563"/>
      <c r="C18" s="317">
        <f>C15+C16</f>
        <v>0</v>
      </c>
      <c r="D18" s="317">
        <f>D15+D16</f>
        <v>0</v>
      </c>
      <c r="E18" s="317">
        <f>E15+E16</f>
        <v>0</v>
      </c>
      <c r="F18" s="317">
        <f>F15+F16</f>
        <v>0</v>
      </c>
      <c r="G18" s="317">
        <f>G15+G16</f>
        <v>0</v>
      </c>
      <c r="H18" s="318">
        <f t="shared" si="0"/>
        <v>0</v>
      </c>
      <c r="I18" s="480"/>
      <c r="J18" s="36"/>
      <c r="L18" s="527"/>
    </row>
    <row r="19" spans="1:254" s="4" customFormat="1" ht="15.75" thickBot="1">
      <c r="A19" s="127"/>
      <c r="B19" s="452" t="s">
        <v>33</v>
      </c>
      <c r="C19" s="164"/>
      <c r="D19" s="164"/>
      <c r="E19" s="164"/>
      <c r="F19" s="164"/>
      <c r="G19" s="164"/>
      <c r="H19" s="494"/>
      <c r="I19" s="466" t="s">
        <v>59</v>
      </c>
      <c r="J19" s="123"/>
      <c r="K19" s="123"/>
      <c r="IS19" s="14"/>
      <c r="IT19" s="1"/>
    </row>
    <row r="20" spans="1:254">
      <c r="A20" s="575"/>
      <c r="B20" s="576"/>
      <c r="C20" s="248"/>
      <c r="D20" s="248"/>
      <c r="E20" s="248"/>
      <c r="F20" s="248"/>
      <c r="G20" s="248"/>
      <c r="H20" s="495">
        <f t="shared" si="0"/>
        <v>0</v>
      </c>
      <c r="I20" s="474"/>
      <c r="J20" s="123" t="s">
        <v>60</v>
      </c>
      <c r="IS20" s="1"/>
    </row>
    <row r="21" spans="1:254">
      <c r="A21" s="575"/>
      <c r="B21" s="576"/>
      <c r="C21" s="315"/>
      <c r="D21" s="315"/>
      <c r="E21" s="315"/>
      <c r="F21" s="315"/>
      <c r="G21" s="315"/>
      <c r="H21" s="316">
        <f t="shared" si="0"/>
        <v>0</v>
      </c>
      <c r="I21" s="474"/>
      <c r="J21" s="36"/>
      <c r="IS21" s="1"/>
    </row>
    <row r="22" spans="1:254" ht="14.25" hidden="1" customHeight="1">
      <c r="A22" s="575"/>
      <c r="B22" s="576"/>
      <c r="C22" s="315"/>
      <c r="D22" s="315"/>
      <c r="E22" s="315"/>
      <c r="F22" s="315"/>
      <c r="G22" s="315"/>
      <c r="H22" s="316">
        <f t="shared" si="0"/>
        <v>0</v>
      </c>
      <c r="I22" s="474"/>
      <c r="J22" s="36"/>
      <c r="IS22" s="1"/>
    </row>
    <row r="23" spans="1:254">
      <c r="A23" s="575"/>
      <c r="B23" s="576"/>
      <c r="C23" s="315"/>
      <c r="D23" s="315"/>
      <c r="E23" s="315"/>
      <c r="F23" s="315"/>
      <c r="G23" s="315"/>
      <c r="H23" s="316">
        <f>SUM(C23:G23)</f>
        <v>0</v>
      </c>
      <c r="I23" s="474"/>
      <c r="J23" s="36"/>
      <c r="IS23" s="1"/>
    </row>
    <row r="24" spans="1:254">
      <c r="A24" s="575"/>
      <c r="B24" s="576"/>
      <c r="C24" s="315"/>
      <c r="D24" s="315"/>
      <c r="E24" s="315"/>
      <c r="F24" s="315"/>
      <c r="G24" s="315"/>
      <c r="H24" s="316">
        <f>SUM(C24:G24)</f>
        <v>0</v>
      </c>
      <c r="I24" s="474"/>
      <c r="J24" s="36"/>
      <c r="IS24" s="1"/>
    </row>
    <row r="25" spans="1:254">
      <c r="A25" s="575"/>
      <c r="B25" s="576"/>
      <c r="C25" s="315"/>
      <c r="D25" s="315"/>
      <c r="E25" s="315"/>
      <c r="F25" s="315"/>
      <c r="G25" s="315"/>
      <c r="H25" s="316">
        <f>SUM(C25:G25)</f>
        <v>0</v>
      </c>
      <c r="I25" s="474"/>
      <c r="J25" s="36"/>
      <c r="IS25" s="1"/>
    </row>
    <row r="26" spans="1:254">
      <c r="A26" s="575"/>
      <c r="B26" s="576"/>
      <c r="C26" s="315"/>
      <c r="D26" s="315"/>
      <c r="E26" s="315"/>
      <c r="F26" s="315"/>
      <c r="G26" s="315"/>
      <c r="H26" s="316">
        <f>SUM(C26:G26)</f>
        <v>0</v>
      </c>
      <c r="I26" s="474"/>
      <c r="J26" s="123"/>
      <c r="IS26" s="1"/>
    </row>
    <row r="27" spans="1:254" s="4" customFormat="1" ht="15.75" thickBot="1">
      <c r="A27" s="526"/>
      <c r="B27" s="28" t="s">
        <v>34</v>
      </c>
      <c r="C27" s="313">
        <f>SUM(C20:C26)</f>
        <v>0</v>
      </c>
      <c r="D27" s="320">
        <f>SUM(D20:D26)</f>
        <v>0</v>
      </c>
      <c r="E27" s="313">
        <f>SUM(E20:E26)</f>
        <v>0</v>
      </c>
      <c r="F27" s="313">
        <f>SUM(F20:F26)</f>
        <v>0</v>
      </c>
      <c r="G27" s="313">
        <f>SUM(G20:G26)</f>
        <v>0</v>
      </c>
      <c r="H27" s="496">
        <f t="shared" ref="H27:H34" si="2">SUM(C27:G27)</f>
        <v>0</v>
      </c>
      <c r="I27" s="467"/>
      <c r="J27" s="123"/>
      <c r="IS27" s="14"/>
      <c r="IT27" s="1"/>
    </row>
    <row r="28" spans="1:254" s="4" customFormat="1" ht="15.75" thickBot="1">
      <c r="A28" s="127"/>
      <c r="B28" s="452" t="s">
        <v>35</v>
      </c>
      <c r="C28" s="129"/>
      <c r="D28" s="129"/>
      <c r="E28" s="129"/>
      <c r="F28" s="129"/>
      <c r="G28" s="129"/>
      <c r="H28" s="497"/>
      <c r="I28" s="468" t="s">
        <v>59</v>
      </c>
      <c r="IS28" s="14"/>
      <c r="IT28" s="1"/>
    </row>
    <row r="29" spans="1:254">
      <c r="A29" s="575"/>
      <c r="B29" s="576"/>
      <c r="C29" s="322"/>
      <c r="D29" s="322"/>
      <c r="E29" s="322"/>
      <c r="F29" s="322"/>
      <c r="G29" s="322"/>
      <c r="H29" s="495">
        <f t="shared" si="2"/>
        <v>0</v>
      </c>
      <c r="I29" s="465"/>
      <c r="J29" s="36"/>
    </row>
    <row r="30" spans="1:254">
      <c r="A30" s="575"/>
      <c r="B30" s="576"/>
      <c r="C30" s="321"/>
      <c r="D30" s="321"/>
      <c r="E30" s="321"/>
      <c r="F30" s="321"/>
      <c r="G30" s="321"/>
      <c r="H30" s="316">
        <f t="shared" si="2"/>
        <v>0</v>
      </c>
      <c r="I30" s="465"/>
      <c r="J30" s="36"/>
    </row>
    <row r="31" spans="1:254">
      <c r="A31" s="575"/>
      <c r="B31" s="576"/>
      <c r="C31" s="321"/>
      <c r="D31" s="321"/>
      <c r="E31" s="321"/>
      <c r="F31" s="321"/>
      <c r="G31" s="321"/>
      <c r="H31" s="316">
        <f t="shared" si="2"/>
        <v>0</v>
      </c>
      <c r="I31" s="465"/>
      <c r="J31" s="36"/>
      <c r="K31" s="118"/>
    </row>
    <row r="32" spans="1:254" hidden="1">
      <c r="A32" s="128"/>
      <c r="B32" s="130" t="str">
        <f>IF(A32=0," ",VLOOKUP(A32,'DROPDOWN FUND SOURCES'!$A$1:$B$142,2,FALSE))</f>
        <v xml:space="preserve"> </v>
      </c>
      <c r="C32" s="321"/>
      <c r="D32" s="321"/>
      <c r="E32" s="321"/>
      <c r="F32" s="321"/>
      <c r="G32" s="321"/>
      <c r="H32" s="316">
        <f t="shared" si="2"/>
        <v>0</v>
      </c>
      <c r="I32" s="465">
        <f>_xlfn.XLOOKUP(A32,'DROPDOWN FUND SOURCES'!A:A,'DROPDOWN FUND SOURCES'!B:B)</f>
        <v>0</v>
      </c>
      <c r="J32" s="36"/>
    </row>
    <row r="33" spans="1:254">
      <c r="A33" s="575"/>
      <c r="B33" s="576"/>
      <c r="C33" s="321"/>
      <c r="D33" s="321"/>
      <c r="E33" s="321"/>
      <c r="F33" s="321"/>
      <c r="G33" s="321"/>
      <c r="H33" s="316">
        <f>SUM(C33:G33)</f>
        <v>0</v>
      </c>
      <c r="I33" s="465"/>
      <c r="J33" s="36"/>
    </row>
    <row r="34" spans="1:254" s="4" customFormat="1" ht="15.75" thickBot="1">
      <c r="A34" s="131"/>
      <c r="B34" s="28" t="s">
        <v>36</v>
      </c>
      <c r="C34" s="313">
        <f>SUM(C29:C33)</f>
        <v>0</v>
      </c>
      <c r="D34" s="313">
        <f>SUM(D29:D33)</f>
        <v>0</v>
      </c>
      <c r="E34" s="313">
        <f>SUM(E29:E33)</f>
        <v>0</v>
      </c>
      <c r="F34" s="313">
        <f>SUM(F29:F33)</f>
        <v>0</v>
      </c>
      <c r="G34" s="313">
        <f>SUM(G29:G33)</f>
        <v>0</v>
      </c>
      <c r="H34" s="496">
        <f t="shared" si="2"/>
        <v>0</v>
      </c>
      <c r="I34" s="463"/>
      <c r="J34" s="36"/>
      <c r="IS34" s="14"/>
      <c r="IT34" s="1"/>
    </row>
    <row r="35" spans="1:254" s="4" customFormat="1" ht="15.75" thickBot="1">
      <c r="A35" s="127"/>
      <c r="B35" s="452" t="s">
        <v>37</v>
      </c>
      <c r="C35" s="164"/>
      <c r="D35" s="164"/>
      <c r="E35" s="164"/>
      <c r="F35" s="164"/>
      <c r="G35" s="164"/>
      <c r="H35" s="494"/>
      <c r="I35" s="462" t="s">
        <v>59</v>
      </c>
      <c r="IR35" s="14"/>
      <c r="IS35" s="1"/>
    </row>
    <row r="36" spans="1:254" s="4" customFormat="1" ht="15">
      <c r="A36" s="575"/>
      <c r="B36" s="576"/>
      <c r="C36" s="322"/>
      <c r="D36" s="322"/>
      <c r="E36" s="322"/>
      <c r="F36" s="322"/>
      <c r="G36" s="322"/>
      <c r="H36" s="495">
        <f>SUM(C36:G36)</f>
        <v>0</v>
      </c>
      <c r="I36" s="460"/>
      <c r="J36" s="33"/>
      <c r="IR36" s="14"/>
      <c r="IS36" s="1"/>
    </row>
    <row r="37" spans="1:254" s="4" customFormat="1" ht="15">
      <c r="A37" s="575"/>
      <c r="B37" s="576"/>
      <c r="C37" s="321"/>
      <c r="D37" s="321"/>
      <c r="E37" s="321"/>
      <c r="F37" s="321"/>
      <c r="G37" s="321"/>
      <c r="H37" s="316">
        <f t="shared" ref="H37" si="3">SUM(C37:G37)</f>
        <v>0</v>
      </c>
      <c r="I37" s="460"/>
      <c r="J37" s="33"/>
      <c r="IR37" s="14"/>
      <c r="IS37" s="1"/>
    </row>
    <row r="38" spans="1:254" s="4" customFormat="1" ht="15.75" thickBot="1">
      <c r="A38" s="132"/>
      <c r="B38" s="28" t="s">
        <v>38</v>
      </c>
      <c r="C38" s="313">
        <f>SUM(C36:C37)</f>
        <v>0</v>
      </c>
      <c r="D38" s="313">
        <f>SUM(D36:D37)</f>
        <v>0</v>
      </c>
      <c r="E38" s="313">
        <f>SUM(E36:E37)</f>
        <v>0</v>
      </c>
      <c r="F38" s="313">
        <f>SUM(F36:F37)</f>
        <v>0</v>
      </c>
      <c r="G38" s="313">
        <f>SUM(G36:G37)</f>
        <v>0</v>
      </c>
      <c r="H38" s="496">
        <f>SUM(B38:G38)</f>
        <v>0</v>
      </c>
      <c r="I38" s="461"/>
      <c r="J38" s="33"/>
      <c r="IR38" s="14"/>
      <c r="IS38" s="1"/>
    </row>
    <row r="39" spans="1:254" s="4" customFormat="1" ht="15.75" thickBot="1">
      <c r="A39" s="579" t="s">
        <v>39</v>
      </c>
      <c r="B39" s="580"/>
      <c r="C39" s="323">
        <f t="shared" ref="C39:H39" si="4">C34+C27+C38</f>
        <v>0</v>
      </c>
      <c r="D39" s="323">
        <f t="shared" si="4"/>
        <v>0</v>
      </c>
      <c r="E39" s="323">
        <f t="shared" si="4"/>
        <v>0</v>
      </c>
      <c r="F39" s="323">
        <f t="shared" si="4"/>
        <v>0</v>
      </c>
      <c r="G39" s="323">
        <f t="shared" si="4"/>
        <v>0</v>
      </c>
      <c r="H39" s="498">
        <f t="shared" si="4"/>
        <v>0</v>
      </c>
      <c r="I39" s="464"/>
      <c r="J39" s="33"/>
      <c r="IS39" s="14"/>
      <c r="IT39" s="1"/>
    </row>
    <row r="40" spans="1:254" ht="15.75" thickBot="1">
      <c r="A40" s="577" t="s">
        <v>40</v>
      </c>
      <c r="B40" s="578"/>
      <c r="C40" s="143"/>
      <c r="D40" s="143"/>
      <c r="E40" s="143"/>
      <c r="F40" s="143"/>
      <c r="G40" s="143"/>
      <c r="H40" s="162"/>
      <c r="I40" s="468" t="s">
        <v>59</v>
      </c>
    </row>
    <row r="41" spans="1:254" ht="15">
      <c r="A41" s="575"/>
      <c r="B41" s="576"/>
      <c r="C41" s="324"/>
      <c r="D41" s="325"/>
      <c r="E41" s="325"/>
      <c r="F41" s="325"/>
      <c r="G41" s="325"/>
      <c r="H41" s="499"/>
      <c r="I41" s="465"/>
      <c r="J41" s="33"/>
      <c r="K41" s="118"/>
      <c r="IO41" s="14"/>
      <c r="IS41" s="1"/>
    </row>
    <row r="42" spans="1:254" ht="15">
      <c r="A42" s="575"/>
      <c r="B42" s="576"/>
      <c r="C42" s="324"/>
      <c r="D42" s="325"/>
      <c r="E42" s="325"/>
      <c r="F42" s="325"/>
      <c r="G42" s="325"/>
      <c r="H42" s="499">
        <f>SUM(C42:G42)</f>
        <v>0</v>
      </c>
      <c r="I42" s="460"/>
      <c r="J42" s="33"/>
      <c r="K42" s="118"/>
      <c r="IO42" s="14"/>
      <c r="IS42" s="1"/>
    </row>
    <row r="43" spans="1:254" ht="15.75" thickBot="1">
      <c r="A43" s="265"/>
      <c r="B43" s="28" t="s">
        <v>41</v>
      </c>
      <c r="C43" s="317">
        <f>SUM(C41:C42)</f>
        <v>0</v>
      </c>
      <c r="D43" s="317">
        <f t="shared" ref="D43:G43" si="5">SUM(D41:D42)</f>
        <v>0</v>
      </c>
      <c r="E43" s="317">
        <f t="shared" si="5"/>
        <v>0</v>
      </c>
      <c r="F43" s="317">
        <f t="shared" si="5"/>
        <v>0</v>
      </c>
      <c r="G43" s="317">
        <f t="shared" si="5"/>
        <v>0</v>
      </c>
      <c r="H43" s="496">
        <f>SUM(C43:G43)</f>
        <v>0</v>
      </c>
      <c r="I43" s="475"/>
      <c r="J43" s="33"/>
      <c r="IO43" s="14"/>
      <c r="IS43" s="1"/>
    </row>
    <row r="44" spans="1:254" s="4" customFormat="1" ht="15.75" thickBot="1">
      <c r="A44" s="134"/>
      <c r="B44" s="269" t="s">
        <v>42</v>
      </c>
      <c r="C44" s="160">
        <f>C39+C43</f>
        <v>0</v>
      </c>
      <c r="D44" s="160">
        <f t="shared" ref="D44:H44" si="6">D39+D43</f>
        <v>0</v>
      </c>
      <c r="E44" s="160">
        <f t="shared" si="6"/>
        <v>0</v>
      </c>
      <c r="F44" s="160">
        <f t="shared" si="6"/>
        <v>0</v>
      </c>
      <c r="G44" s="160">
        <f>G39+G43</f>
        <v>0</v>
      </c>
      <c r="H44" s="161">
        <f t="shared" si="6"/>
        <v>0</v>
      </c>
      <c r="I44" s="482"/>
      <c r="IO44" s="11"/>
    </row>
    <row r="45" spans="1:254" ht="15">
      <c r="A45" s="27" t="s">
        <v>61</v>
      </c>
      <c r="B45" s="133"/>
      <c r="C45" s="143"/>
      <c r="D45" s="143"/>
      <c r="E45" s="143"/>
      <c r="F45" s="143"/>
      <c r="G45" s="143"/>
      <c r="H45" s="162"/>
      <c r="I45" s="483"/>
    </row>
    <row r="46" spans="1:254">
      <c r="A46" s="270"/>
      <c r="B46" s="271" t="s">
        <v>62</v>
      </c>
      <c r="C46" s="159"/>
      <c r="D46" s="159"/>
      <c r="E46" s="159"/>
      <c r="F46" s="159"/>
      <c r="G46" s="159"/>
      <c r="H46" s="163"/>
      <c r="I46" s="483"/>
      <c r="J46" s="123" t="s">
        <v>63</v>
      </c>
      <c r="IO46" s="14"/>
      <c r="IS46" s="1"/>
    </row>
    <row r="47" spans="1:254">
      <c r="A47" s="270"/>
      <c r="B47" s="271" t="s">
        <v>64</v>
      </c>
      <c r="C47" s="159"/>
      <c r="D47" s="159"/>
      <c r="E47" s="159"/>
      <c r="F47" s="159"/>
      <c r="G47" s="159"/>
      <c r="H47" s="163"/>
      <c r="I47" s="483"/>
      <c r="J47" s="123"/>
      <c r="IO47" s="14"/>
      <c r="IS47" s="1"/>
    </row>
    <row r="48" spans="1:254">
      <c r="A48" s="270"/>
      <c r="B48" s="271" t="s">
        <v>65</v>
      </c>
      <c r="C48" s="159"/>
      <c r="D48" s="159"/>
      <c r="E48" s="159"/>
      <c r="F48" s="159"/>
      <c r="G48" s="159"/>
      <c r="H48" s="163"/>
      <c r="I48" s="483"/>
      <c r="J48" s="123"/>
      <c r="IO48" s="14"/>
      <c r="IS48" s="1"/>
    </row>
    <row r="49" spans="1:253">
      <c r="A49" s="135"/>
      <c r="B49" s="522" t="s">
        <v>66</v>
      </c>
      <c r="C49" s="112"/>
      <c r="D49" s="112"/>
      <c r="E49" s="112"/>
      <c r="F49" s="112"/>
      <c r="G49" s="112"/>
      <c r="H49" s="136"/>
      <c r="I49" s="484"/>
      <c r="J49" s="118"/>
      <c r="IO49" s="14"/>
      <c r="IS49" s="1"/>
    </row>
    <row r="50" spans="1:253">
      <c r="A50" s="135"/>
      <c r="B50" s="522" t="s">
        <v>67</v>
      </c>
      <c r="C50" s="159"/>
      <c r="D50" s="159"/>
      <c r="E50" s="159"/>
      <c r="F50" s="159"/>
      <c r="G50" s="159"/>
      <c r="H50" s="136"/>
      <c r="I50" s="484"/>
      <c r="J50" s="118"/>
      <c r="IO50" s="14"/>
      <c r="IS50" s="1"/>
    </row>
    <row r="51" spans="1:253">
      <c r="A51" s="390"/>
      <c r="B51" s="391" t="s">
        <v>68</v>
      </c>
      <c r="C51" s="98"/>
      <c r="D51" s="98"/>
      <c r="E51" s="98"/>
      <c r="F51" s="98"/>
      <c r="G51" s="98"/>
      <c r="H51" s="34"/>
      <c r="I51" s="485"/>
      <c r="J51" s="398" t="s">
        <v>69</v>
      </c>
      <c r="N51" s="389"/>
      <c r="IO51" s="14"/>
      <c r="IS51" s="1"/>
    </row>
    <row r="52" spans="1:253" ht="15" thickBot="1">
      <c r="A52" s="137"/>
      <c r="B52" s="138" t="s">
        <v>70</v>
      </c>
      <c r="C52" s="194">
        <f>IF(C49='DROPDOWN PAYMENT METHOD'!A2,"Hours",IF(C8=0,0,VLOOKUP(C8,'DROPDOWN BHS SERVICE TYPES'!$B$1:$D$44,3,FALSE)))</f>
        <v>0</v>
      </c>
      <c r="D52" s="194">
        <f>IF(D49='DROPDOWN PAYMENT METHOD'!A2,"Hours",IF(D8=0,0,VLOOKUP(D8,'DROPDOWN BHS SERVICE TYPES'!$B$1:$D$44,3,FALSE)))</f>
        <v>0</v>
      </c>
      <c r="E52" s="194">
        <f>IF(E49='DROPDOWN PAYMENT METHOD'!A2,"Hours",IF(E8=0,0,VLOOKUP(E8,'DROPDOWN BHS SERVICE TYPES'!$B$1:$D$44,3,FALSE)))</f>
        <v>0</v>
      </c>
      <c r="F52" s="194">
        <f>IF(F49='DROPDOWN PAYMENT METHOD'!A2,"Hours",IF(F8=0,0,VLOOKUP(F8,'DROPDOWN BHS SERVICE TYPES'!$B$1:$D$44,3,FALSE)))</f>
        <v>0</v>
      </c>
      <c r="G52" s="194">
        <f>IF(G49='DROPDOWN PAYMENT METHOD'!A2,"Hours",IF(G8=0,0,VLOOKUP(G8,'DROPDOWN BHS SERVICE TYPES'!$B$1:$D$44,3,FALSE)))</f>
        <v>0</v>
      </c>
      <c r="H52" s="139"/>
      <c r="I52" s="484"/>
      <c r="J52" s="398"/>
      <c r="IO52" s="14"/>
      <c r="IS52" s="1"/>
    </row>
    <row r="53" spans="1:253" ht="15">
      <c r="A53" s="140"/>
      <c r="B53" s="141" t="s">
        <v>71</v>
      </c>
      <c r="C53" s="142">
        <f>IF(C51=0,0,C39/C51)</f>
        <v>0</v>
      </c>
      <c r="D53" s="142">
        <f>IF(D51=0,0,D39/D51)</f>
        <v>0</v>
      </c>
      <c r="E53" s="142">
        <f>IF(E51=0,0,E39/E51)</f>
        <v>0</v>
      </c>
      <c r="F53" s="142">
        <f>IF(F51=0,0,F39/F51)</f>
        <v>0</v>
      </c>
      <c r="G53" s="399">
        <f>IF(G51=0,0,G39/G51)</f>
        <v>0</v>
      </c>
      <c r="H53" s="35" t="s">
        <v>72</v>
      </c>
      <c r="I53" s="486"/>
      <c r="J53" s="123" t="s">
        <v>73</v>
      </c>
      <c r="IO53" s="14"/>
      <c r="IS53" s="1"/>
    </row>
    <row r="54" spans="1:253" ht="15" thickBot="1">
      <c r="A54" s="500"/>
      <c r="B54" s="524" t="s">
        <v>74</v>
      </c>
      <c r="C54" s="501">
        <f>IF(C51=0,0,C44/C51)</f>
        <v>0</v>
      </c>
      <c r="D54" s="501">
        <f>IF(D51=0,0,D44/D51)</f>
        <v>0</v>
      </c>
      <c r="E54" s="501">
        <f>IF(E51=0,0,E44/E51)</f>
        <v>0</v>
      </c>
      <c r="F54" s="501">
        <f>IF(F51=0,0,F44/F51)</f>
        <v>0</v>
      </c>
      <c r="G54" s="502">
        <f>IF(G51=0,0,G44/G51)</f>
        <v>0</v>
      </c>
      <c r="H54" s="400"/>
      <c r="I54" s="487"/>
      <c r="J54" s="123"/>
      <c r="IO54" s="14"/>
      <c r="IS54" s="1"/>
    </row>
    <row r="55" spans="1:253">
      <c r="C55" s="393"/>
      <c r="D55" s="394"/>
      <c r="E55" s="393"/>
      <c r="F55" s="394"/>
      <c r="G55" s="394"/>
      <c r="H55" s="394"/>
      <c r="I55" s="394"/>
      <c r="IO55" s="14"/>
      <c r="IS55" s="1"/>
    </row>
    <row r="56" spans="1:253">
      <c r="B56" s="18"/>
      <c r="C56" s="393"/>
      <c r="D56" s="394"/>
      <c r="E56" s="393"/>
      <c r="F56" s="394"/>
      <c r="G56" s="394"/>
      <c r="H56" s="394"/>
      <c r="I56" s="394"/>
      <c r="IO56" s="14"/>
      <c r="IS56" s="1"/>
    </row>
    <row r="57" spans="1:253">
      <c r="IO57" s="14"/>
      <c r="IS57" s="1"/>
    </row>
    <row r="58" spans="1:253">
      <c r="C58" s="16"/>
      <c r="F58" s="1"/>
      <c r="IR58" s="14"/>
      <c r="IS58" s="1"/>
    </row>
    <row r="59" spans="1:253" ht="15">
      <c r="A59" s="1" t="s">
        <v>75</v>
      </c>
      <c r="B59" s="36"/>
      <c r="C59" s="165">
        <f t="shared" ref="C59:H59" si="7">+C18-C44</f>
        <v>0</v>
      </c>
      <c r="D59" s="165">
        <f t="shared" si="7"/>
        <v>0</v>
      </c>
      <c r="E59" s="165">
        <f t="shared" si="7"/>
        <v>0</v>
      </c>
      <c r="F59" s="165">
        <f t="shared" si="7"/>
        <v>0</v>
      </c>
      <c r="G59" s="165">
        <f t="shared" si="7"/>
        <v>0</v>
      </c>
      <c r="H59" s="165">
        <f t="shared" si="7"/>
        <v>0</v>
      </c>
      <c r="I59" s="165"/>
      <c r="IR59" s="14"/>
      <c r="IS59" s="1"/>
    </row>
    <row r="60" spans="1:253" ht="15">
      <c r="A60" s="4" t="s">
        <v>76</v>
      </c>
      <c r="C60" s="166">
        <f>IF(C53=0,0,IF(C51=0,0,(C39/C51)))</f>
        <v>0</v>
      </c>
      <c r="D60" s="166">
        <f>IF(D53=0,0,IF(D51=0,0,(D39/D51)))</f>
        <v>0</v>
      </c>
      <c r="E60" s="166">
        <f>IF(E53=0,0,IF(E51=0,0,(E39/E51)))</f>
        <v>0</v>
      </c>
      <c r="F60" s="166">
        <f>IF(F53=0,0,IF(F51=0,0,(F39/F51)))</f>
        <v>0</v>
      </c>
      <c r="G60" s="166">
        <f>IF(G53=0,0,IF(G51=0,0,(G39/G51)))</f>
        <v>0</v>
      </c>
      <c r="IR60" s="14"/>
      <c r="IS60" s="1"/>
    </row>
  </sheetData>
  <sheetProtection insertColumns="0" insertRows="0" deleteColumns="0" deleteRows="0" selectLockedCells="1"/>
  <customSheetViews>
    <customSheetView guid="{40CE9644-7252-4E65-A3A8-9EB3238D4523}" showPageBreaks="1" fitToPage="1" printArea="1" hiddenRows="1">
      <selection sqref="A1:H1"/>
      <pageMargins left="0" right="0" top="0" bottom="0" header="0" footer="0"/>
      <printOptions horizontalCentered="1"/>
      <pageSetup scale="69" orientation="landscape" r:id="rId1"/>
      <headerFooter alignWithMargins="0">
        <oddFooter>&amp;L&amp;9Form Revised 5/23/2019</oddFooter>
      </headerFooter>
    </customSheetView>
    <customSheetView guid="{3D02CAA8-BDA8-46D2-BED8-2A1FDCF5AFB8}" fitToPage="1" hiddenRows="1">
      <selection activeCell="G54" sqref="G54"/>
      <pageMargins left="0" right="0" top="0" bottom="0" header="0" footer="0"/>
      <printOptions horizontalCentered="1"/>
      <pageSetup scale="69" orientation="landscape" r:id="rId2"/>
      <headerFooter alignWithMargins="0">
        <oddFooter>&amp;L&amp;9Form Revised 5/23/2019</oddFooter>
      </headerFooter>
    </customSheetView>
  </customSheetViews>
  <mergeCells count="32">
    <mergeCell ref="A37:B37"/>
    <mergeCell ref="A42:B42"/>
    <mergeCell ref="A40:B40"/>
    <mergeCell ref="A29:B29"/>
    <mergeCell ref="A30:B30"/>
    <mergeCell ref="A31:B31"/>
    <mergeCell ref="A36:B36"/>
    <mergeCell ref="A41:B41"/>
    <mergeCell ref="A39:B39"/>
    <mergeCell ref="A24:B24"/>
    <mergeCell ref="A25:B25"/>
    <mergeCell ref="A26:B26"/>
    <mergeCell ref="A33:B33"/>
    <mergeCell ref="A17:B17"/>
    <mergeCell ref="A20:B20"/>
    <mergeCell ref="A21:B21"/>
    <mergeCell ref="A22:B22"/>
    <mergeCell ref="A23:B23"/>
    <mergeCell ref="A12:B12"/>
    <mergeCell ref="A1:H1"/>
    <mergeCell ref="A6:B6"/>
    <mergeCell ref="A7:B7"/>
    <mergeCell ref="A8:B8"/>
    <mergeCell ref="A11:B11"/>
    <mergeCell ref="A10:B10"/>
    <mergeCell ref="A9:B9"/>
    <mergeCell ref="C6:G6"/>
    <mergeCell ref="A14:B14"/>
    <mergeCell ref="A15:B15"/>
    <mergeCell ref="A16:B16"/>
    <mergeCell ref="A18:B18"/>
    <mergeCell ref="A13:B13"/>
  </mergeCells>
  <dataValidations count="2">
    <dataValidation type="list" allowBlank="1" showInputMessage="1" showErrorMessage="1" sqref="C49:G49" xr:uid="{00000000-0002-0000-0100-000000000000}">
      <formula1>CONTRACTTYPE</formula1>
    </dataValidation>
    <dataValidation type="list" allowBlank="1" showInputMessage="1" showErrorMessage="1" sqref="A32" xr:uid="{00000000-0002-0000-0100-000002000000}">
      <formula1>SAFUNDSRC</formula1>
    </dataValidation>
  </dataValidations>
  <printOptions horizontalCentered="1"/>
  <pageMargins left="0" right="0" top="0.5" bottom="0.5" header="0.5" footer="0.25"/>
  <pageSetup scale="68" orientation="landscape" r:id="rId3"/>
  <headerFooter alignWithMargins="0">
    <oddFooter>&amp;L&amp;9Form Revised 5/31/2019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MH – Select Mode/Service Function Code (SFC)_x000a_SUD – Clear data validation, then enter the appropriate SUD Modality" xr:uid="{00000000-0002-0000-0100-000005000000}">
          <x14:formula1>
            <xm:f>'DROPDOWN BHS SERVICE TYPES'!$B$2:$B$98</xm:f>
          </x14:formula1>
          <xm:sqref>C8:G8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6"/>
  <sheetViews>
    <sheetView workbookViewId="0">
      <selection activeCell="C29" sqref="C29"/>
    </sheetView>
  </sheetViews>
  <sheetFormatPr defaultColWidth="20.7109375" defaultRowHeight="14.25"/>
  <cols>
    <col min="1" max="1" width="19.5703125" style="44" customWidth="1"/>
    <col min="2" max="2" width="33" style="44" customWidth="1"/>
    <col min="3" max="3" width="47.85546875" style="44" customWidth="1"/>
    <col min="4" max="4" width="9" style="44" customWidth="1"/>
    <col min="5" max="5" width="20.42578125" style="44" customWidth="1"/>
    <col min="6" max="6" width="8.28515625" style="10" customWidth="1"/>
    <col min="7" max="7" width="14.140625" style="10" customWidth="1"/>
    <col min="8" max="8" width="8.85546875" style="10" customWidth="1"/>
    <col min="9" max="9" width="14.42578125" style="10" customWidth="1"/>
    <col min="10" max="10" width="8.28515625" style="10" customWidth="1"/>
    <col min="11" max="11" width="14.42578125" style="10" customWidth="1"/>
    <col min="12" max="12" width="7.140625" style="10" customWidth="1"/>
    <col min="13" max="13" width="14.42578125" style="10" customWidth="1"/>
    <col min="14" max="14" width="7.7109375" style="10" customWidth="1"/>
    <col min="15" max="15" width="14.42578125" style="10" customWidth="1"/>
    <col min="16" max="16" width="7.7109375" style="10" customWidth="1"/>
    <col min="17" max="17" width="14.28515625" style="10" customWidth="1"/>
    <col min="18" max="16384" width="20.7109375" style="10"/>
  </cols>
  <sheetData>
    <row r="1" spans="1:24" ht="15">
      <c r="A1" s="592" t="s">
        <v>77</v>
      </c>
      <c r="B1" s="592"/>
      <c r="C1" s="592"/>
      <c r="D1" s="592"/>
      <c r="E1" s="592"/>
      <c r="F1" s="8"/>
      <c r="G1" s="8"/>
      <c r="H1" s="8"/>
      <c r="I1" s="8"/>
      <c r="J1" s="8"/>
      <c r="K1" s="8"/>
      <c r="L1" s="8"/>
      <c r="M1" s="8"/>
      <c r="N1" s="8"/>
      <c r="O1" s="8"/>
      <c r="P1" s="8"/>
      <c r="Q1" s="8"/>
    </row>
    <row r="2" spans="1:24" ht="15">
      <c r="A2" s="10"/>
      <c r="B2" s="10"/>
      <c r="C2" s="10"/>
      <c r="D2" s="10"/>
      <c r="E2" s="10"/>
      <c r="J2" s="519"/>
      <c r="K2" s="519"/>
      <c r="L2" s="519"/>
      <c r="M2" s="519"/>
      <c r="N2" s="519"/>
      <c r="O2" s="519"/>
      <c r="P2" s="519"/>
      <c r="Q2" s="519"/>
    </row>
    <row r="3" spans="1:24" ht="15">
      <c r="A3" s="361" t="s">
        <v>8</v>
      </c>
      <c r="B3" s="119">
        <f>'DPH 1 - Budget Summary'!B5</f>
        <v>0</v>
      </c>
      <c r="C3" s="14"/>
      <c r="D3" s="540" t="s">
        <v>49</v>
      </c>
      <c r="E3" s="74" t="str">
        <f>'DPH 2 - CRDC'!H2</f>
        <v>B-1</v>
      </c>
      <c r="F3" s="519"/>
      <c r="G3" s="519"/>
      <c r="H3" s="519"/>
      <c r="I3" s="519"/>
      <c r="J3" s="538"/>
      <c r="K3" s="538"/>
      <c r="P3"/>
    </row>
    <row r="4" spans="1:24" ht="15">
      <c r="A4" s="540" t="s">
        <v>14</v>
      </c>
      <c r="B4" s="119">
        <f>'DPH 2 - CRDC'!C6</f>
        <v>0</v>
      </c>
      <c r="C4" s="14"/>
      <c r="D4" s="540" t="s">
        <v>51</v>
      </c>
      <c r="E4" s="74"/>
      <c r="G4" s="538"/>
      <c r="H4" s="39"/>
      <c r="I4" s="538"/>
      <c r="J4" s="39"/>
      <c r="K4" s="39"/>
      <c r="P4"/>
    </row>
    <row r="5" spans="1:24">
      <c r="A5" s="540" t="s">
        <v>78</v>
      </c>
      <c r="B5" s="362">
        <f>'DPH 2 - CRDC'!C7</f>
        <v>0</v>
      </c>
      <c r="C5" s="14"/>
      <c r="D5" s="540" t="s">
        <v>5</v>
      </c>
      <c r="E5" s="75" t="str">
        <f>'DPH 1 - Budget Summary'!H4</f>
        <v>2025-2026</v>
      </c>
      <c r="G5" s="39"/>
      <c r="H5" s="39"/>
      <c r="I5" s="39"/>
      <c r="J5" s="39"/>
      <c r="K5" s="39"/>
      <c r="L5" s="39"/>
      <c r="M5" s="39"/>
      <c r="P5"/>
    </row>
    <row r="6" spans="1:24" ht="15.75" thickBot="1">
      <c r="A6" s="538"/>
      <c r="B6" s="538"/>
      <c r="D6" s="540" t="s">
        <v>9</v>
      </c>
      <c r="E6" s="105">
        <f>'DPH 1 - Budget Summary'!H5</f>
        <v>0</v>
      </c>
      <c r="F6" s="39"/>
      <c r="H6" s="39"/>
      <c r="L6" s="39"/>
      <c r="O6"/>
      <c r="P6"/>
      <c r="R6" s="32"/>
    </row>
    <row r="7" spans="1:24" s="43" customFormat="1" ht="57" customHeight="1">
      <c r="A7" s="590" t="s">
        <v>79</v>
      </c>
      <c r="B7" s="591"/>
      <c r="C7" s="388" t="s">
        <v>80</v>
      </c>
      <c r="D7" s="588" t="s">
        <v>21</v>
      </c>
      <c r="E7" s="589"/>
      <c r="F7" s="585" t="s">
        <v>59</v>
      </c>
      <c r="G7" s="587"/>
      <c r="H7" s="585" t="s">
        <v>59</v>
      </c>
      <c r="I7" s="587"/>
      <c r="J7" s="585" t="s">
        <v>59</v>
      </c>
      <c r="K7" s="587"/>
      <c r="L7" s="585" t="s">
        <v>59</v>
      </c>
      <c r="M7" s="587"/>
      <c r="N7" s="585" t="s">
        <v>59</v>
      </c>
      <c r="O7" s="587"/>
      <c r="P7" s="585" t="s">
        <v>59</v>
      </c>
      <c r="Q7" s="586"/>
      <c r="R7" s="598" t="s">
        <v>81</v>
      </c>
      <c r="S7" s="599"/>
      <c r="T7" s="599"/>
      <c r="U7" s="599"/>
      <c r="V7" s="599"/>
      <c r="W7" s="599"/>
      <c r="X7" s="599"/>
    </row>
    <row r="8" spans="1:24" s="44" customFormat="1" ht="15">
      <c r="A8" s="593" t="s">
        <v>18</v>
      </c>
      <c r="B8" s="594"/>
      <c r="C8" s="537"/>
      <c r="D8" s="581" t="s">
        <v>82</v>
      </c>
      <c r="E8" s="582"/>
      <c r="F8" s="581" t="s">
        <v>82</v>
      </c>
      <c r="G8" s="582"/>
      <c r="H8" s="581" t="s">
        <v>82</v>
      </c>
      <c r="I8" s="582"/>
      <c r="J8" s="581" t="s">
        <v>82</v>
      </c>
      <c r="K8" s="582"/>
      <c r="L8" s="581" t="s">
        <v>82</v>
      </c>
      <c r="M8" s="582"/>
      <c r="N8" s="581" t="s">
        <v>82</v>
      </c>
      <c r="O8" s="582"/>
      <c r="P8" s="583" t="s">
        <v>82</v>
      </c>
      <c r="Q8" s="584"/>
      <c r="R8" s="40"/>
    </row>
    <row r="9" spans="1:24" s="8" customFormat="1" ht="15">
      <c r="A9" s="595" t="s">
        <v>83</v>
      </c>
      <c r="B9" s="582"/>
      <c r="C9" s="387" t="s">
        <v>84</v>
      </c>
      <c r="D9" s="45" t="s">
        <v>85</v>
      </c>
      <c r="E9" s="45" t="s">
        <v>22</v>
      </c>
      <c r="F9" s="287" t="s">
        <v>85</v>
      </c>
      <c r="G9" s="45" t="s">
        <v>22</v>
      </c>
      <c r="H9" s="46" t="s">
        <v>85</v>
      </c>
      <c r="I9" s="45" t="s">
        <v>22</v>
      </c>
      <c r="J9" s="46" t="s">
        <v>85</v>
      </c>
      <c r="K9" s="45" t="s">
        <v>22</v>
      </c>
      <c r="L9" s="46" t="s">
        <v>85</v>
      </c>
      <c r="M9" s="45" t="s">
        <v>22</v>
      </c>
      <c r="N9" s="46" t="s">
        <v>85</v>
      </c>
      <c r="O9" s="45" t="s">
        <v>22</v>
      </c>
      <c r="P9" s="46" t="s">
        <v>85</v>
      </c>
      <c r="Q9" s="47" t="s">
        <v>22</v>
      </c>
      <c r="R9" s="40"/>
    </row>
    <row r="10" spans="1:24">
      <c r="A10" s="596"/>
      <c r="B10" s="597"/>
      <c r="C10" s="385"/>
      <c r="D10" s="48">
        <f t="shared" ref="D10:D39" si="0">F10+H10+J10+L10+N10+P10</f>
        <v>0</v>
      </c>
      <c r="E10" s="96">
        <f t="shared" ref="E10:E39" si="1">ROUND(G10+I10+K10+M10+O10+Q10,0)</f>
        <v>0</v>
      </c>
      <c r="F10" s="48"/>
      <c r="G10" s="96"/>
      <c r="H10" s="48"/>
      <c r="I10" s="172"/>
      <c r="J10" s="48"/>
      <c r="K10" s="172"/>
      <c r="L10" s="48"/>
      <c r="M10" s="172"/>
      <c r="N10" s="48"/>
      <c r="O10" s="172"/>
      <c r="P10" s="48"/>
      <c r="Q10" s="174"/>
      <c r="R10" s="40"/>
    </row>
    <row r="11" spans="1:24">
      <c r="A11" s="596"/>
      <c r="B11" s="597"/>
      <c r="C11" s="385"/>
      <c r="D11" s="48">
        <f t="shared" si="0"/>
        <v>0</v>
      </c>
      <c r="E11" s="96">
        <f t="shared" si="1"/>
        <v>0</v>
      </c>
      <c r="F11" s="48"/>
      <c r="G11" s="96"/>
      <c r="H11" s="48"/>
      <c r="I11" s="172"/>
      <c r="J11" s="48"/>
      <c r="K11" s="172"/>
      <c r="L11" s="48"/>
      <c r="M11" s="172"/>
      <c r="N11" s="48"/>
      <c r="O11" s="172"/>
      <c r="P11" s="48"/>
      <c r="Q11" s="174"/>
    </row>
    <row r="12" spans="1:24">
      <c r="A12" s="596"/>
      <c r="B12" s="597"/>
      <c r="C12" s="385"/>
      <c r="D12" s="48">
        <f t="shared" si="0"/>
        <v>0</v>
      </c>
      <c r="E12" s="96">
        <f t="shared" si="1"/>
        <v>0</v>
      </c>
      <c r="F12" s="48"/>
      <c r="G12" s="96"/>
      <c r="H12" s="48"/>
      <c r="I12" s="172"/>
      <c r="J12" s="48"/>
      <c r="K12" s="172"/>
      <c r="L12" s="48"/>
      <c r="M12" s="172"/>
      <c r="N12" s="48"/>
      <c r="O12" s="172"/>
      <c r="P12" s="48"/>
      <c r="Q12" s="174"/>
    </row>
    <row r="13" spans="1:24">
      <c r="A13" s="596"/>
      <c r="B13" s="597"/>
      <c r="C13" s="385"/>
      <c r="D13" s="48">
        <f t="shared" si="0"/>
        <v>0</v>
      </c>
      <c r="E13" s="96">
        <f t="shared" si="1"/>
        <v>0</v>
      </c>
      <c r="F13" s="48"/>
      <c r="G13" s="96"/>
      <c r="H13" s="48"/>
      <c r="I13" s="172"/>
      <c r="J13" s="48"/>
      <c r="K13" s="172"/>
      <c r="L13" s="48"/>
      <c r="M13" s="172"/>
      <c r="N13" s="48"/>
      <c r="O13" s="172"/>
      <c r="P13" s="48"/>
      <c r="Q13" s="174"/>
    </row>
    <row r="14" spans="1:24">
      <c r="A14" s="596"/>
      <c r="B14" s="597"/>
      <c r="C14" s="385"/>
      <c r="D14" s="48">
        <f t="shared" si="0"/>
        <v>0</v>
      </c>
      <c r="E14" s="96">
        <f t="shared" si="1"/>
        <v>0</v>
      </c>
      <c r="F14" s="48"/>
      <c r="G14" s="96"/>
      <c r="H14" s="48"/>
      <c r="I14" s="172"/>
      <c r="J14" s="48"/>
      <c r="K14" s="172"/>
      <c r="L14" s="48"/>
      <c r="M14" s="172"/>
      <c r="N14" s="48"/>
      <c r="O14" s="172"/>
      <c r="P14" s="48"/>
      <c r="Q14" s="174"/>
    </row>
    <row r="15" spans="1:24">
      <c r="A15" s="596"/>
      <c r="B15" s="597"/>
      <c r="C15" s="385"/>
      <c r="D15" s="48">
        <f t="shared" si="0"/>
        <v>0</v>
      </c>
      <c r="E15" s="96">
        <f t="shared" si="1"/>
        <v>0</v>
      </c>
      <c r="F15" s="48"/>
      <c r="G15" s="96"/>
      <c r="H15" s="48"/>
      <c r="I15" s="172"/>
      <c r="J15" s="48"/>
      <c r="K15" s="172"/>
      <c r="L15" s="48"/>
      <c r="M15" s="172"/>
      <c r="N15" s="48"/>
      <c r="O15" s="172"/>
      <c r="P15" s="48"/>
      <c r="Q15" s="174"/>
    </row>
    <row r="16" spans="1:24">
      <c r="A16" s="596"/>
      <c r="B16" s="597"/>
      <c r="C16" s="385"/>
      <c r="D16" s="48">
        <f t="shared" si="0"/>
        <v>0</v>
      </c>
      <c r="E16" s="96">
        <f t="shared" si="1"/>
        <v>0</v>
      </c>
      <c r="F16" s="48"/>
      <c r="G16" s="96"/>
      <c r="H16" s="48"/>
      <c r="I16" s="172"/>
      <c r="J16" s="48"/>
      <c r="K16" s="172"/>
      <c r="L16" s="48"/>
      <c r="M16" s="172"/>
      <c r="N16" s="48"/>
      <c r="O16" s="172"/>
      <c r="P16" s="48"/>
      <c r="Q16" s="174"/>
    </row>
    <row r="17" spans="1:17">
      <c r="A17" s="596"/>
      <c r="B17" s="597"/>
      <c r="C17" s="385"/>
      <c r="D17" s="48">
        <f t="shared" si="0"/>
        <v>0</v>
      </c>
      <c r="E17" s="96">
        <f t="shared" si="1"/>
        <v>0</v>
      </c>
      <c r="F17" s="48"/>
      <c r="G17" s="96"/>
      <c r="H17" s="48"/>
      <c r="I17" s="172"/>
      <c r="J17" s="48"/>
      <c r="K17" s="172"/>
      <c r="L17" s="48"/>
      <c r="M17" s="172"/>
      <c r="N17" s="48"/>
      <c r="O17" s="172"/>
      <c r="P17" s="48"/>
      <c r="Q17" s="174"/>
    </row>
    <row r="18" spans="1:17">
      <c r="A18" s="596"/>
      <c r="B18" s="597"/>
      <c r="C18" s="385"/>
      <c r="D18" s="48">
        <f t="shared" si="0"/>
        <v>0</v>
      </c>
      <c r="E18" s="96">
        <f t="shared" si="1"/>
        <v>0</v>
      </c>
      <c r="F18" s="48"/>
      <c r="G18" s="96"/>
      <c r="H18" s="48"/>
      <c r="I18" s="172"/>
      <c r="J18" s="48"/>
      <c r="K18" s="172"/>
      <c r="L18" s="48"/>
      <c r="M18" s="172"/>
      <c r="N18" s="48"/>
      <c r="O18" s="172"/>
      <c r="P18" s="48"/>
      <c r="Q18" s="174"/>
    </row>
    <row r="19" spans="1:17">
      <c r="A19" s="596"/>
      <c r="B19" s="597"/>
      <c r="C19" s="385"/>
      <c r="D19" s="48">
        <f t="shared" si="0"/>
        <v>0</v>
      </c>
      <c r="E19" s="96">
        <f t="shared" si="1"/>
        <v>0</v>
      </c>
      <c r="F19" s="48"/>
      <c r="G19" s="96"/>
      <c r="H19" s="48"/>
      <c r="I19" s="172"/>
      <c r="J19" s="48"/>
      <c r="K19" s="172"/>
      <c r="L19" s="48"/>
      <c r="M19" s="172"/>
      <c r="N19" s="48"/>
      <c r="O19" s="172"/>
      <c r="P19" s="48"/>
      <c r="Q19" s="174"/>
    </row>
    <row r="20" spans="1:17">
      <c r="A20" s="596"/>
      <c r="B20" s="597"/>
      <c r="C20" s="385"/>
      <c r="D20" s="48">
        <f t="shared" si="0"/>
        <v>0</v>
      </c>
      <c r="E20" s="96">
        <f t="shared" si="1"/>
        <v>0</v>
      </c>
      <c r="F20" s="48"/>
      <c r="G20" s="96"/>
      <c r="H20" s="48"/>
      <c r="I20" s="172"/>
      <c r="J20" s="48"/>
      <c r="K20" s="172"/>
      <c r="L20" s="48"/>
      <c r="M20" s="172"/>
      <c r="N20" s="48"/>
      <c r="O20" s="172"/>
      <c r="P20" s="48"/>
      <c r="Q20" s="174"/>
    </row>
    <row r="21" spans="1:17">
      <c r="A21" s="596"/>
      <c r="B21" s="597"/>
      <c r="C21" s="385"/>
      <c r="D21" s="48">
        <f t="shared" si="0"/>
        <v>0</v>
      </c>
      <c r="E21" s="96">
        <f t="shared" si="1"/>
        <v>0</v>
      </c>
      <c r="F21" s="48"/>
      <c r="G21" s="96"/>
      <c r="H21" s="48"/>
      <c r="I21" s="172"/>
      <c r="J21" s="48"/>
      <c r="K21" s="172"/>
      <c r="L21" s="48"/>
      <c r="M21" s="172"/>
      <c r="N21" s="48"/>
      <c r="O21" s="172"/>
      <c r="P21" s="48"/>
      <c r="Q21" s="174"/>
    </row>
    <row r="22" spans="1:17">
      <c r="A22" s="596"/>
      <c r="B22" s="597"/>
      <c r="C22" s="385"/>
      <c r="D22" s="48">
        <f t="shared" si="0"/>
        <v>0</v>
      </c>
      <c r="E22" s="96">
        <f t="shared" si="1"/>
        <v>0</v>
      </c>
      <c r="F22" s="48"/>
      <c r="G22" s="96"/>
      <c r="H22" s="48"/>
      <c r="I22" s="172"/>
      <c r="J22" s="48"/>
      <c r="K22" s="172"/>
      <c r="L22" s="48"/>
      <c r="M22" s="172"/>
      <c r="N22" s="48"/>
      <c r="O22" s="172"/>
      <c r="P22" s="48"/>
      <c r="Q22" s="174"/>
    </row>
    <row r="23" spans="1:17">
      <c r="A23" s="596"/>
      <c r="B23" s="597"/>
      <c r="C23" s="385"/>
      <c r="D23" s="48">
        <f t="shared" si="0"/>
        <v>0</v>
      </c>
      <c r="E23" s="96">
        <f t="shared" si="1"/>
        <v>0</v>
      </c>
      <c r="F23" s="48"/>
      <c r="G23" s="96"/>
      <c r="H23" s="48"/>
      <c r="I23" s="172"/>
      <c r="J23" s="48"/>
      <c r="K23" s="172"/>
      <c r="L23" s="48"/>
      <c r="M23" s="172"/>
      <c r="N23" s="48"/>
      <c r="O23" s="172"/>
      <c r="P23" s="48"/>
      <c r="Q23" s="174"/>
    </row>
    <row r="24" spans="1:17">
      <c r="A24" s="596"/>
      <c r="B24" s="597"/>
      <c r="C24" s="385"/>
      <c r="D24" s="48">
        <f t="shared" si="0"/>
        <v>0</v>
      </c>
      <c r="E24" s="96">
        <f t="shared" si="1"/>
        <v>0</v>
      </c>
      <c r="F24" s="48"/>
      <c r="G24" s="96"/>
      <c r="H24" s="48"/>
      <c r="I24" s="172"/>
      <c r="J24" s="48"/>
      <c r="K24" s="172"/>
      <c r="L24" s="48"/>
      <c r="M24" s="172"/>
      <c r="N24" s="48"/>
      <c r="O24" s="172"/>
      <c r="P24" s="48"/>
      <c r="Q24" s="174"/>
    </row>
    <row r="25" spans="1:17">
      <c r="A25" s="596"/>
      <c r="B25" s="597"/>
      <c r="C25" s="385"/>
      <c r="D25" s="48">
        <f t="shared" si="0"/>
        <v>0</v>
      </c>
      <c r="E25" s="96">
        <f t="shared" si="1"/>
        <v>0</v>
      </c>
      <c r="F25" s="48"/>
      <c r="G25" s="96"/>
      <c r="H25" s="48"/>
      <c r="I25" s="172"/>
      <c r="J25" s="48"/>
      <c r="K25" s="172"/>
      <c r="L25" s="48"/>
      <c r="M25" s="172"/>
      <c r="N25" s="48"/>
      <c r="O25" s="172"/>
      <c r="P25" s="48"/>
      <c r="Q25" s="174"/>
    </row>
    <row r="26" spans="1:17">
      <c r="A26" s="596"/>
      <c r="B26" s="597"/>
      <c r="C26" s="385"/>
      <c r="D26" s="48">
        <f t="shared" si="0"/>
        <v>0</v>
      </c>
      <c r="E26" s="96">
        <f t="shared" si="1"/>
        <v>0</v>
      </c>
      <c r="F26" s="48"/>
      <c r="G26" s="96"/>
      <c r="H26" s="48"/>
      <c r="I26" s="172"/>
      <c r="J26" s="48"/>
      <c r="K26" s="172"/>
      <c r="L26" s="48"/>
      <c r="M26" s="172"/>
      <c r="N26" s="48"/>
      <c r="O26" s="172"/>
      <c r="P26" s="48"/>
      <c r="Q26" s="174"/>
    </row>
    <row r="27" spans="1:17">
      <c r="A27" s="596"/>
      <c r="B27" s="597"/>
      <c r="C27" s="385"/>
      <c r="D27" s="48">
        <f t="shared" si="0"/>
        <v>0</v>
      </c>
      <c r="E27" s="96">
        <f t="shared" si="1"/>
        <v>0</v>
      </c>
      <c r="F27" s="48"/>
      <c r="G27" s="96"/>
      <c r="H27" s="48"/>
      <c r="I27" s="172"/>
      <c r="J27" s="48"/>
      <c r="K27" s="172"/>
      <c r="L27" s="48"/>
      <c r="M27" s="172"/>
      <c r="N27" s="48"/>
      <c r="O27" s="172"/>
      <c r="P27" s="48"/>
      <c r="Q27" s="174"/>
    </row>
    <row r="28" spans="1:17">
      <c r="A28" s="596"/>
      <c r="B28" s="597"/>
      <c r="C28" s="385"/>
      <c r="D28" s="48">
        <f t="shared" si="0"/>
        <v>0</v>
      </c>
      <c r="E28" s="96">
        <f t="shared" si="1"/>
        <v>0</v>
      </c>
      <c r="F28" s="48"/>
      <c r="G28" s="96"/>
      <c r="H28" s="48"/>
      <c r="I28" s="172"/>
      <c r="J28" s="48"/>
      <c r="K28" s="172"/>
      <c r="L28" s="48"/>
      <c r="M28" s="172"/>
      <c r="N28" s="48"/>
      <c r="O28" s="172"/>
      <c r="P28" s="48"/>
      <c r="Q28" s="174"/>
    </row>
    <row r="29" spans="1:17">
      <c r="A29" s="596"/>
      <c r="B29" s="597"/>
      <c r="C29" s="385"/>
      <c r="D29" s="48">
        <f t="shared" si="0"/>
        <v>0</v>
      </c>
      <c r="E29" s="96">
        <f t="shared" si="1"/>
        <v>0</v>
      </c>
      <c r="F29" s="48"/>
      <c r="G29" s="96"/>
      <c r="H29" s="48"/>
      <c r="I29" s="172"/>
      <c r="J29" s="48"/>
      <c r="K29" s="172"/>
      <c r="L29" s="48"/>
      <c r="M29" s="172"/>
      <c r="N29" s="48"/>
      <c r="O29" s="172"/>
      <c r="P29" s="48"/>
      <c r="Q29" s="174"/>
    </row>
    <row r="30" spans="1:17">
      <c r="A30" s="596"/>
      <c r="B30" s="597"/>
      <c r="C30" s="385"/>
      <c r="D30" s="48">
        <f t="shared" si="0"/>
        <v>0</v>
      </c>
      <c r="E30" s="96">
        <f t="shared" si="1"/>
        <v>0</v>
      </c>
      <c r="F30" s="48"/>
      <c r="G30" s="96"/>
      <c r="H30" s="48"/>
      <c r="I30" s="172"/>
      <c r="J30" s="48"/>
      <c r="K30" s="172"/>
      <c r="L30" s="48"/>
      <c r="M30" s="172"/>
      <c r="N30" s="48"/>
      <c r="O30" s="172"/>
      <c r="P30" s="48"/>
      <c r="Q30" s="174"/>
    </row>
    <row r="31" spans="1:17">
      <c r="A31" s="596"/>
      <c r="B31" s="597"/>
      <c r="C31" s="385"/>
      <c r="D31" s="48">
        <f t="shared" si="0"/>
        <v>0</v>
      </c>
      <c r="E31" s="96">
        <f t="shared" si="1"/>
        <v>0</v>
      </c>
      <c r="F31" s="48"/>
      <c r="G31" s="96"/>
      <c r="H31" s="48"/>
      <c r="I31" s="172"/>
      <c r="J31" s="48"/>
      <c r="K31" s="172"/>
      <c r="L31" s="48"/>
      <c r="M31" s="172"/>
      <c r="N31" s="48"/>
      <c r="O31" s="172"/>
      <c r="P31" s="48"/>
      <c r="Q31" s="174"/>
    </row>
    <row r="32" spans="1:17">
      <c r="A32" s="596"/>
      <c r="B32" s="597"/>
      <c r="C32" s="385"/>
      <c r="D32" s="48">
        <f t="shared" si="0"/>
        <v>0</v>
      </c>
      <c r="E32" s="96">
        <f t="shared" si="1"/>
        <v>0</v>
      </c>
      <c r="F32" s="48"/>
      <c r="G32" s="96"/>
      <c r="H32" s="48"/>
      <c r="I32" s="172"/>
      <c r="J32" s="48"/>
      <c r="K32" s="172"/>
      <c r="L32" s="48"/>
      <c r="M32" s="172"/>
      <c r="N32" s="48"/>
      <c r="O32" s="172"/>
      <c r="P32" s="48"/>
      <c r="Q32" s="174"/>
    </row>
    <row r="33" spans="1:18">
      <c r="A33" s="596"/>
      <c r="B33" s="597"/>
      <c r="C33" s="385"/>
      <c r="D33" s="48">
        <f t="shared" si="0"/>
        <v>0</v>
      </c>
      <c r="E33" s="96">
        <f t="shared" si="1"/>
        <v>0</v>
      </c>
      <c r="F33" s="48"/>
      <c r="G33" s="96"/>
      <c r="H33" s="48"/>
      <c r="I33" s="172"/>
      <c r="J33" s="48"/>
      <c r="K33" s="172"/>
      <c r="L33" s="48"/>
      <c r="M33" s="172"/>
      <c r="N33" s="48"/>
      <c r="O33" s="172"/>
      <c r="P33" s="48"/>
      <c r="Q33" s="174"/>
    </row>
    <row r="34" spans="1:18">
      <c r="A34" s="596"/>
      <c r="B34" s="597"/>
      <c r="C34" s="385"/>
      <c r="D34" s="48">
        <f t="shared" si="0"/>
        <v>0</v>
      </c>
      <c r="E34" s="96">
        <f t="shared" si="1"/>
        <v>0</v>
      </c>
      <c r="F34" s="48"/>
      <c r="G34" s="96"/>
      <c r="H34" s="48"/>
      <c r="I34" s="172"/>
      <c r="J34" s="48"/>
      <c r="K34" s="172"/>
      <c r="L34" s="48"/>
      <c r="M34" s="172"/>
      <c r="N34" s="48"/>
      <c r="O34" s="172"/>
      <c r="P34" s="48"/>
      <c r="Q34" s="174"/>
    </row>
    <row r="35" spans="1:18">
      <c r="A35" s="596"/>
      <c r="B35" s="597"/>
      <c r="C35" s="385"/>
      <c r="D35" s="48">
        <f t="shared" si="0"/>
        <v>0</v>
      </c>
      <c r="E35" s="96">
        <f t="shared" si="1"/>
        <v>0</v>
      </c>
      <c r="F35" s="48"/>
      <c r="G35" s="96"/>
      <c r="H35" s="48"/>
      <c r="I35" s="172"/>
      <c r="J35" s="48"/>
      <c r="K35" s="172"/>
      <c r="L35" s="48"/>
      <c r="M35" s="172"/>
      <c r="N35" s="48"/>
      <c r="O35" s="172"/>
      <c r="P35" s="48"/>
      <c r="Q35" s="174"/>
    </row>
    <row r="36" spans="1:18">
      <c r="A36" s="596"/>
      <c r="B36" s="597"/>
      <c r="C36" s="385"/>
      <c r="D36" s="48">
        <f t="shared" si="0"/>
        <v>0</v>
      </c>
      <c r="E36" s="96">
        <f t="shared" si="1"/>
        <v>0</v>
      </c>
      <c r="F36" s="48"/>
      <c r="G36" s="96"/>
      <c r="H36" s="48"/>
      <c r="I36" s="172"/>
      <c r="J36" s="48"/>
      <c r="K36" s="172"/>
      <c r="L36" s="48"/>
      <c r="M36" s="172"/>
      <c r="N36" s="48"/>
      <c r="O36" s="172"/>
      <c r="P36" s="48"/>
      <c r="Q36" s="174"/>
    </row>
    <row r="37" spans="1:18">
      <c r="A37" s="596"/>
      <c r="B37" s="597"/>
      <c r="C37" s="385"/>
      <c r="D37" s="48">
        <f t="shared" si="0"/>
        <v>0</v>
      </c>
      <c r="E37" s="96">
        <f t="shared" si="1"/>
        <v>0</v>
      </c>
      <c r="F37" s="48"/>
      <c r="G37" s="96"/>
      <c r="H37" s="48"/>
      <c r="I37" s="172"/>
      <c r="J37" s="48"/>
      <c r="K37" s="172"/>
      <c r="L37" s="48"/>
      <c r="M37" s="172"/>
      <c r="N37" s="48"/>
      <c r="O37" s="172"/>
      <c r="P37" s="48"/>
      <c r="Q37" s="174"/>
      <c r="R37" s="40"/>
    </row>
    <row r="38" spans="1:18">
      <c r="A38" s="596"/>
      <c r="B38" s="597"/>
      <c r="C38" s="385"/>
      <c r="D38" s="48">
        <f t="shared" si="0"/>
        <v>0</v>
      </c>
      <c r="E38" s="96">
        <f t="shared" si="1"/>
        <v>0</v>
      </c>
      <c r="F38" s="48"/>
      <c r="G38" s="96"/>
      <c r="H38" s="48"/>
      <c r="I38" s="172"/>
      <c r="J38" s="48"/>
      <c r="K38" s="172"/>
      <c r="L38" s="48"/>
      <c r="M38" s="172"/>
      <c r="N38" s="48"/>
      <c r="O38" s="172"/>
      <c r="P38" s="48"/>
      <c r="Q38" s="174"/>
    </row>
    <row r="39" spans="1:18">
      <c r="A39" s="596"/>
      <c r="B39" s="597"/>
      <c r="C39" s="385"/>
      <c r="D39" s="48">
        <f t="shared" si="0"/>
        <v>0</v>
      </c>
      <c r="E39" s="96">
        <f t="shared" si="1"/>
        <v>0</v>
      </c>
      <c r="F39" s="48"/>
      <c r="G39" s="96"/>
      <c r="H39" s="48"/>
      <c r="I39" s="172"/>
      <c r="J39" s="48"/>
      <c r="K39" s="172"/>
      <c r="L39" s="48"/>
      <c r="M39" s="172"/>
      <c r="N39" s="48"/>
      <c r="O39" s="172"/>
      <c r="P39" s="48"/>
      <c r="Q39" s="174"/>
    </row>
    <row r="40" spans="1:18" ht="15.75" thickBot="1">
      <c r="A40" s="600" t="s">
        <v>86</v>
      </c>
      <c r="B40" s="601"/>
      <c r="C40" s="529"/>
      <c r="D40" s="49">
        <f>SUM(D10:D39)</f>
        <v>0</v>
      </c>
      <c r="E40" s="167">
        <f>ROUND(SUM(G40,I40,K40,M40,O40,Q40),0)</f>
        <v>0</v>
      </c>
      <c r="F40" s="49">
        <f t="shared" ref="F40:Q40" si="2">SUM(F10:F39)</f>
        <v>0</v>
      </c>
      <c r="G40" s="167">
        <f t="shared" si="2"/>
        <v>0</v>
      </c>
      <c r="H40" s="49">
        <f t="shared" si="2"/>
        <v>0</v>
      </c>
      <c r="I40" s="167">
        <f t="shared" si="2"/>
        <v>0</v>
      </c>
      <c r="J40" s="49">
        <f t="shared" si="2"/>
        <v>0</v>
      </c>
      <c r="K40" s="167">
        <f t="shared" si="2"/>
        <v>0</v>
      </c>
      <c r="L40" s="49">
        <f t="shared" si="2"/>
        <v>0</v>
      </c>
      <c r="M40" s="167">
        <f t="shared" si="2"/>
        <v>0</v>
      </c>
      <c r="N40" s="49">
        <f t="shared" si="2"/>
        <v>0</v>
      </c>
      <c r="O40" s="167">
        <f t="shared" si="2"/>
        <v>0</v>
      </c>
      <c r="P40" s="49">
        <f t="shared" si="2"/>
        <v>0</v>
      </c>
      <c r="Q40" s="175">
        <f t="shared" si="2"/>
        <v>0</v>
      </c>
    </row>
    <row r="41" spans="1:18">
      <c r="A41" s="280"/>
      <c r="D41" s="102"/>
      <c r="E41" s="168"/>
      <c r="F41" s="102"/>
      <c r="G41" s="168"/>
      <c r="H41" s="102"/>
      <c r="I41" s="168"/>
      <c r="J41" s="102"/>
      <c r="K41" s="168"/>
      <c r="L41" s="102"/>
      <c r="M41" s="168"/>
      <c r="N41" s="102"/>
      <c r="O41" s="168"/>
      <c r="P41" s="102"/>
      <c r="Q41" s="278"/>
    </row>
    <row r="42" spans="1:18" ht="15">
      <c r="A42" s="281" t="s">
        <v>87</v>
      </c>
      <c r="B42" s="91"/>
      <c r="C42" s="91"/>
      <c r="D42" s="50">
        <f>IF(E42=0,0,(E42/E40))</f>
        <v>0</v>
      </c>
      <c r="E42" s="169">
        <f>ROUND(SUM(G42,I42,K42,M42,O42,Q42),0)</f>
        <v>0</v>
      </c>
      <c r="F42" s="50">
        <f>IF(G42=0,0,(G42/G40))</f>
        <v>0</v>
      </c>
      <c r="G42" s="169"/>
      <c r="H42" s="50">
        <f>IF(I42=0,0,(I42/I40))</f>
        <v>0</v>
      </c>
      <c r="I42" s="169"/>
      <c r="J42" s="50">
        <f>IF(K42=0,0,(K42/K40))</f>
        <v>0</v>
      </c>
      <c r="K42" s="169"/>
      <c r="L42" s="50">
        <f>IF(M42=0,0,(M42/M40))</f>
        <v>0</v>
      </c>
      <c r="M42" s="169"/>
      <c r="N42" s="50">
        <f>IF(O42=0,0,(O42/O40))</f>
        <v>0</v>
      </c>
      <c r="O42" s="169"/>
      <c r="P42" s="50">
        <f>IF(Q42=0,0,(Q42/Q40))</f>
        <v>0</v>
      </c>
      <c r="Q42" s="185"/>
    </row>
    <row r="43" spans="1:18">
      <c r="A43" s="280"/>
      <c r="D43" s="10"/>
      <c r="E43" s="170"/>
      <c r="G43" s="170"/>
      <c r="I43" s="170"/>
      <c r="K43" s="170"/>
      <c r="M43" s="170"/>
      <c r="O43" s="170"/>
      <c r="Q43" s="279"/>
    </row>
    <row r="44" spans="1:18" ht="15.75" thickBot="1">
      <c r="A44" s="282" t="s">
        <v>88</v>
      </c>
      <c r="B44" s="538"/>
      <c r="C44" s="538"/>
      <c r="D44" s="10"/>
      <c r="E44" s="171">
        <f>ROUND(SUM(E42,E40),0)</f>
        <v>0</v>
      </c>
      <c r="F44" s="103"/>
      <c r="G44" s="171">
        <f>ROUND(SUM(G42,G40),0)</f>
        <v>0</v>
      </c>
      <c r="H44" s="103"/>
      <c r="I44" s="171">
        <f>ROUND(SUM(I42,I40),0)</f>
        <v>0</v>
      </c>
      <c r="J44" s="103"/>
      <c r="K44" s="171">
        <f>ROUND(SUM(K42,K40),0)</f>
        <v>0</v>
      </c>
      <c r="L44" s="103"/>
      <c r="M44" s="173">
        <f>ROUND(SUM(M42,M40),0)</f>
        <v>0</v>
      </c>
      <c r="N44" s="103"/>
      <c r="O44" s="173">
        <f>ROUND(SUM(O42,O40),0)</f>
        <v>0</v>
      </c>
      <c r="P44" s="103"/>
      <c r="Q44" s="176">
        <f>ROUND(SUM(Q42,Q40),0)</f>
        <v>0</v>
      </c>
      <c r="R44" s="51"/>
    </row>
    <row r="45" spans="1:18" ht="15.75" thickTop="1">
      <c r="A45" s="42"/>
      <c r="B45" s="42"/>
      <c r="C45" s="42"/>
      <c r="D45" s="42"/>
      <c r="E45" s="42"/>
      <c r="G45" s="52"/>
      <c r="I45" s="52"/>
      <c r="J45" s="52"/>
      <c r="K45" s="52"/>
      <c r="M45" s="52"/>
      <c r="O45" s="52"/>
      <c r="Q45" s="52"/>
    </row>
    <row r="46" spans="1:18" ht="15">
      <c r="A46" s="42"/>
      <c r="B46" s="42"/>
      <c r="C46" s="42"/>
      <c r="D46" s="42"/>
      <c r="E46" s="42"/>
      <c r="F46" s="53"/>
      <c r="G46" s="39"/>
      <c r="H46" s="53"/>
      <c r="I46" s="39"/>
      <c r="J46" s="39"/>
      <c r="K46" s="39"/>
      <c r="L46" s="53"/>
      <c r="M46" s="39"/>
      <c r="N46" s="53"/>
      <c r="O46" s="39"/>
      <c r="P46" s="53"/>
      <c r="Q46" s="39"/>
    </row>
  </sheetData>
  <customSheetViews>
    <customSheetView guid="{40CE9644-7252-4E65-A3A8-9EB3238D4523}" showPageBreaks="1" fitToPage="1" printArea="1">
      <selection sqref="A1:P1"/>
      <pageMargins left="0" right="0" top="0" bottom="0" header="0" footer="0"/>
      <printOptions horizontalCentered="1"/>
      <pageSetup scale="66" orientation="landscape" r:id="rId1"/>
      <headerFooter alignWithMargins="0">
        <oddFooter>&amp;L&amp;9Form Revised 5/23/2019</oddFooter>
      </headerFooter>
    </customSheetView>
    <customSheetView guid="{3D02CAA8-BDA8-46D2-BED8-2A1FDCF5AFB8}" fitToPage="1">
      <selection activeCell="I34" sqref="I34"/>
      <pageMargins left="0" right="0" top="0" bottom="0" header="0" footer="0"/>
      <printOptions horizontalCentered="1"/>
      <pageSetup scale="66" orientation="landscape" r:id="rId2"/>
      <headerFooter alignWithMargins="0">
        <oddFooter>&amp;L&amp;9Form Revised 5/23/2019</oddFooter>
      </headerFooter>
    </customSheetView>
  </customSheetViews>
  <mergeCells count="50">
    <mergeCell ref="R7:X7"/>
    <mergeCell ref="A37:B37"/>
    <mergeCell ref="A38:B38"/>
    <mergeCell ref="A39:B39"/>
    <mergeCell ref="A40:B40"/>
    <mergeCell ref="A32:B32"/>
    <mergeCell ref="A33:B33"/>
    <mergeCell ref="A34:B34"/>
    <mergeCell ref="A35:B35"/>
    <mergeCell ref="A36:B36"/>
    <mergeCell ref="A21:B21"/>
    <mergeCell ref="A28:B28"/>
    <mergeCell ref="A29:B29"/>
    <mergeCell ref="A30:B30"/>
    <mergeCell ref="A31:B31"/>
    <mergeCell ref="A24:B24"/>
    <mergeCell ref="A27:B27"/>
    <mergeCell ref="A25:B25"/>
    <mergeCell ref="A26:B26"/>
    <mergeCell ref="A22:B22"/>
    <mergeCell ref="A23:B23"/>
    <mergeCell ref="A15:B15"/>
    <mergeCell ref="A16:B16"/>
    <mergeCell ref="A20:B20"/>
    <mergeCell ref="A17:B17"/>
    <mergeCell ref="A18:B18"/>
    <mergeCell ref="A19:B19"/>
    <mergeCell ref="A10:B10"/>
    <mergeCell ref="A11:B11"/>
    <mergeCell ref="A12:B12"/>
    <mergeCell ref="A13:B13"/>
    <mergeCell ref="A14:B14"/>
    <mergeCell ref="A7:B7"/>
    <mergeCell ref="J7:K7"/>
    <mergeCell ref="A1:E1"/>
    <mergeCell ref="A8:B8"/>
    <mergeCell ref="A9:B9"/>
    <mergeCell ref="P7:Q7"/>
    <mergeCell ref="H7:I7"/>
    <mergeCell ref="D7:E7"/>
    <mergeCell ref="F7:G7"/>
    <mergeCell ref="L7:M7"/>
    <mergeCell ref="N7:O7"/>
    <mergeCell ref="N8:O8"/>
    <mergeCell ref="P8:Q8"/>
    <mergeCell ref="D8:E8"/>
    <mergeCell ref="F8:G8"/>
    <mergeCell ref="H8:I8"/>
    <mergeCell ref="J8:K8"/>
    <mergeCell ref="L8:M8"/>
  </mergeCells>
  <printOptions horizontalCentered="1"/>
  <pageMargins left="0.25" right="0.25" top="0.75" bottom="0.75" header="0.5" footer="0.5"/>
  <pageSetup scale="51" orientation="landscape" r:id="rId3"/>
  <headerFooter alignWithMargins="0">
    <oddFooter>&amp;L&amp;9Form Revised 5/31/2019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'Provider List_Practitioner Type'!$A$2:$A$27</xm:f>
          </x14:formula1>
          <xm:sqref>C10:C39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9"/>
  <sheetViews>
    <sheetView workbookViewId="0">
      <selection activeCell="H17" sqref="H17"/>
    </sheetView>
  </sheetViews>
  <sheetFormatPr defaultColWidth="11.42578125" defaultRowHeight="14.25"/>
  <cols>
    <col min="1" max="1" width="19.85546875" style="44" customWidth="1"/>
    <col min="2" max="2" width="20.42578125" style="44" customWidth="1"/>
    <col min="3" max="3" width="11.28515625" style="44" customWidth="1"/>
    <col min="4" max="4" width="20.5703125" style="44" customWidth="1"/>
    <col min="5" max="5" width="21.5703125" style="10" customWidth="1"/>
    <col min="6" max="7" width="19.85546875" style="10" customWidth="1"/>
    <col min="8" max="9" width="19.42578125" style="10" customWidth="1"/>
    <col min="10" max="10" width="19.7109375" style="10" customWidth="1"/>
    <col min="11" max="11" width="20.140625" style="10" customWidth="1"/>
    <col min="12" max="14" width="11.42578125" style="10"/>
    <col min="15" max="16" width="14.85546875" style="10" customWidth="1"/>
    <col min="17" max="16384" width="11.42578125" style="10"/>
  </cols>
  <sheetData>
    <row r="1" spans="1:20" ht="18.75" customHeight="1">
      <c r="A1" s="554" t="s">
        <v>89</v>
      </c>
      <c r="B1" s="554"/>
      <c r="C1" s="554"/>
      <c r="D1" s="554"/>
      <c r="E1" s="554"/>
    </row>
    <row r="2" spans="1:20" ht="15.75" customHeight="1">
      <c r="A2" s="519"/>
      <c r="B2" s="519"/>
      <c r="C2" s="519"/>
      <c r="D2" s="519"/>
      <c r="E2" s="397"/>
      <c r="F2" s="397"/>
      <c r="G2" s="397"/>
      <c r="H2" s="397"/>
      <c r="I2" s="397"/>
      <c r="J2" s="397"/>
      <c r="K2" s="397"/>
    </row>
    <row r="3" spans="1:20">
      <c r="A3" s="361" t="s">
        <v>8</v>
      </c>
      <c r="B3" s="93">
        <f>'DPH 1 - Budget Summary'!B5</f>
        <v>0</v>
      </c>
      <c r="C3" s="15"/>
      <c r="D3" s="540" t="s">
        <v>49</v>
      </c>
      <c r="E3" s="74" t="str">
        <f>'DPH 3 - Salaries&amp;Benefits'!E3</f>
        <v>B-1</v>
      </c>
      <c r="H3" s="540"/>
      <c r="I3" s="72"/>
    </row>
    <row r="4" spans="1:20" ht="15">
      <c r="A4" s="540" t="s">
        <v>14</v>
      </c>
      <c r="B4" s="93">
        <f>'DPH 3 - Salaries&amp;Benefits'!B4</f>
        <v>0</v>
      </c>
      <c r="C4" s="15"/>
      <c r="D4" s="41" t="s">
        <v>51</v>
      </c>
      <c r="E4" s="74"/>
      <c r="F4" s="8"/>
      <c r="G4" s="540"/>
      <c r="H4" s="41"/>
      <c r="I4" s="72"/>
    </row>
    <row r="5" spans="1:20" ht="15">
      <c r="A5" s="540" t="s">
        <v>78</v>
      </c>
      <c r="B5" s="93">
        <f>'DPH 3 - Salaries&amp;Benefits'!B5</f>
        <v>0</v>
      </c>
      <c r="C5" s="15"/>
      <c r="D5" s="41" t="s">
        <v>5</v>
      </c>
      <c r="E5" s="75" t="str">
        <f>'DPH 1 - Budget Summary'!H4</f>
        <v>2025-2026</v>
      </c>
      <c r="F5" s="8"/>
      <c r="G5" s="41"/>
      <c r="H5" s="41"/>
      <c r="I5" s="72"/>
    </row>
    <row r="6" spans="1:20" ht="15" customHeight="1" thickBot="1">
      <c r="A6" s="540"/>
      <c r="B6" s="540"/>
      <c r="C6" s="540"/>
      <c r="D6" s="540" t="s">
        <v>9</v>
      </c>
      <c r="E6" s="105">
        <f>'DPH 1 - Budget Summary'!H5</f>
        <v>0</v>
      </c>
    </row>
    <row r="7" spans="1:20" s="54" customFormat="1" ht="41.25" customHeight="1">
      <c r="A7" s="630" t="s">
        <v>90</v>
      </c>
      <c r="B7" s="631"/>
      <c r="C7" s="631"/>
      <c r="D7" s="632"/>
      <c r="E7" s="356" t="s">
        <v>21</v>
      </c>
      <c r="F7" s="267" t="s">
        <v>59</v>
      </c>
      <c r="G7" s="267" t="s">
        <v>59</v>
      </c>
      <c r="H7" s="267" t="s">
        <v>59</v>
      </c>
      <c r="I7" s="267" t="s">
        <v>59</v>
      </c>
      <c r="J7" s="267" t="s">
        <v>59</v>
      </c>
      <c r="K7" s="286" t="s">
        <v>59</v>
      </c>
      <c r="L7" s="633" t="s">
        <v>91</v>
      </c>
      <c r="M7" s="634"/>
      <c r="N7" s="634"/>
      <c r="O7" s="634"/>
      <c r="P7" s="634"/>
      <c r="Q7" s="634"/>
      <c r="R7" s="634"/>
      <c r="S7" s="634"/>
      <c r="T7" s="634"/>
    </row>
    <row r="8" spans="1:20" s="44" customFormat="1" ht="20.100000000000001" customHeight="1">
      <c r="A8" s="624" t="s">
        <v>18</v>
      </c>
      <c r="B8" s="625"/>
      <c r="C8" s="625"/>
      <c r="D8" s="626"/>
      <c r="E8" s="528" t="s">
        <v>82</v>
      </c>
      <c r="F8" s="528" t="s">
        <v>82</v>
      </c>
      <c r="G8" s="528" t="s">
        <v>82</v>
      </c>
      <c r="H8" s="528" t="s">
        <v>82</v>
      </c>
      <c r="I8" s="528" t="s">
        <v>82</v>
      </c>
      <c r="J8" s="528" t="s">
        <v>82</v>
      </c>
      <c r="K8" s="288" t="s">
        <v>82</v>
      </c>
    </row>
    <row r="9" spans="1:20" ht="17.100000000000001" customHeight="1">
      <c r="A9" s="627" t="s">
        <v>92</v>
      </c>
      <c r="B9" s="628"/>
      <c r="C9" s="628"/>
      <c r="D9" s="629"/>
      <c r="E9" s="177">
        <f>ROUND(F9+G9+H9+I9+J9+K9,0)</f>
        <v>0</v>
      </c>
      <c r="F9" s="177"/>
      <c r="G9" s="177"/>
      <c r="H9" s="177"/>
      <c r="I9" s="177"/>
      <c r="J9" s="177"/>
      <c r="K9" s="178"/>
    </row>
    <row r="10" spans="1:20" ht="17.100000000000001" customHeight="1">
      <c r="A10" s="607" t="s">
        <v>93</v>
      </c>
      <c r="B10" s="608"/>
      <c r="C10" s="608"/>
      <c r="D10" s="609"/>
      <c r="E10" s="177">
        <f>ROUND(F10+G10+H10+I10+J10+K10,0)</f>
        <v>0</v>
      </c>
      <c r="F10" s="177"/>
      <c r="G10" s="177"/>
      <c r="H10" s="177"/>
      <c r="I10" s="177"/>
      <c r="J10" s="177"/>
      <c r="K10" s="178"/>
    </row>
    <row r="11" spans="1:20" ht="17.100000000000001" customHeight="1">
      <c r="A11" s="607" t="s">
        <v>94</v>
      </c>
      <c r="B11" s="608"/>
      <c r="C11" s="608"/>
      <c r="D11" s="609"/>
      <c r="E11" s="177">
        <f>ROUND(F11+G11+H11+I11+J11+K11,0)</f>
        <v>0</v>
      </c>
      <c r="F11" s="177"/>
      <c r="G11" s="177"/>
      <c r="H11" s="177"/>
      <c r="I11" s="177"/>
      <c r="J11" s="177"/>
      <c r="K11" s="178"/>
    </row>
    <row r="12" spans="1:20" s="8" customFormat="1" ht="17.100000000000001" customHeight="1" thickBot="1">
      <c r="A12" s="600" t="s">
        <v>95</v>
      </c>
      <c r="B12" s="602"/>
      <c r="C12" s="602"/>
      <c r="D12" s="603"/>
      <c r="E12" s="179">
        <f>ROUND(SUM(E9:E11),0)</f>
        <v>0</v>
      </c>
      <c r="F12" s="179">
        <f>ROUND(SUM(F9:F11),0)</f>
        <v>0</v>
      </c>
      <c r="G12" s="179">
        <f t="shared" ref="G12:K12" si="0">ROUND(SUM(G9:G11),0)</f>
        <v>0</v>
      </c>
      <c r="H12" s="179">
        <f t="shared" ref="H12" si="1">ROUND(SUM(H9:H11),0)</f>
        <v>0</v>
      </c>
      <c r="I12" s="179">
        <f t="shared" si="0"/>
        <v>0</v>
      </c>
      <c r="J12" s="179">
        <f t="shared" si="0"/>
        <v>0</v>
      </c>
      <c r="K12" s="180">
        <f t="shared" si="0"/>
        <v>0</v>
      </c>
    </row>
    <row r="13" spans="1:20" ht="17.100000000000001" customHeight="1">
      <c r="A13" s="610" t="s">
        <v>96</v>
      </c>
      <c r="B13" s="611"/>
      <c r="C13" s="611"/>
      <c r="D13" s="612"/>
      <c r="E13" s="177">
        <f>ROUND(F13+G13+H13+I13+J13+K13,0)</f>
        <v>0</v>
      </c>
      <c r="F13" s="177"/>
      <c r="G13" s="177"/>
      <c r="H13" s="177"/>
      <c r="I13" s="177"/>
      <c r="J13" s="177"/>
      <c r="K13" s="178"/>
    </row>
    <row r="14" spans="1:20" ht="17.100000000000001" customHeight="1">
      <c r="A14" s="607" t="s">
        <v>97</v>
      </c>
      <c r="B14" s="608"/>
      <c r="C14" s="608"/>
      <c r="D14" s="609"/>
      <c r="E14" s="177">
        <f>ROUND(F14+G14+H14+I14+J14+K14,0)</f>
        <v>0</v>
      </c>
      <c r="F14" s="177"/>
      <c r="G14" s="177"/>
      <c r="H14" s="177"/>
      <c r="I14" s="177"/>
      <c r="J14" s="177"/>
      <c r="K14" s="178"/>
    </row>
    <row r="15" spans="1:20" ht="17.100000000000001" customHeight="1">
      <c r="A15" s="607" t="s">
        <v>98</v>
      </c>
      <c r="B15" s="608"/>
      <c r="C15" s="608"/>
      <c r="D15" s="609"/>
      <c r="E15" s="177">
        <f>ROUND(F15+G15+H15+I15+J15+K15,0)</f>
        <v>0</v>
      </c>
      <c r="F15" s="177"/>
      <c r="G15" s="177"/>
      <c r="H15" s="177"/>
      <c r="I15" s="177"/>
      <c r="J15" s="177"/>
      <c r="K15" s="178"/>
    </row>
    <row r="16" spans="1:20" ht="17.100000000000001" customHeight="1">
      <c r="A16" s="607" t="s">
        <v>99</v>
      </c>
      <c r="B16" s="608"/>
      <c r="C16" s="608"/>
      <c r="D16" s="609"/>
      <c r="E16" s="177">
        <f>ROUND(F16+G16+H16+I16+J16+K16,0)</f>
        <v>0</v>
      </c>
      <c r="F16" s="177"/>
      <c r="G16" s="177"/>
      <c r="H16" s="177"/>
      <c r="I16" s="177"/>
      <c r="J16" s="177"/>
      <c r="K16" s="178"/>
    </row>
    <row r="17" spans="1:15" s="8" customFormat="1" ht="17.100000000000001" customHeight="1" thickBot="1">
      <c r="A17" s="600" t="s">
        <v>100</v>
      </c>
      <c r="B17" s="602"/>
      <c r="C17" s="602"/>
      <c r="D17" s="603"/>
      <c r="E17" s="179">
        <f>ROUND(SUM(E13:E16),0)</f>
        <v>0</v>
      </c>
      <c r="F17" s="179">
        <f>ROUND(SUM(F13:F16),0)</f>
        <v>0</v>
      </c>
      <c r="G17" s="179">
        <f t="shared" ref="G17:K17" si="2">ROUND(SUM(G13:G16),0)</f>
        <v>0</v>
      </c>
      <c r="H17" s="179">
        <f t="shared" ref="H17" si="3">ROUND(SUM(H13:H16),0)</f>
        <v>0</v>
      </c>
      <c r="I17" s="179">
        <f t="shared" si="2"/>
        <v>0</v>
      </c>
      <c r="J17" s="179">
        <f t="shared" si="2"/>
        <v>0</v>
      </c>
      <c r="K17" s="180">
        <f t="shared" si="2"/>
        <v>0</v>
      </c>
    </row>
    <row r="18" spans="1:15" ht="17.100000000000001" customHeight="1">
      <c r="A18" s="610" t="s">
        <v>101</v>
      </c>
      <c r="B18" s="611"/>
      <c r="C18" s="611"/>
      <c r="D18" s="612"/>
      <c r="E18" s="177">
        <f>ROUND(F18+G18+H18+I18+J18+K18,0)</f>
        <v>0</v>
      </c>
      <c r="F18" s="177"/>
      <c r="G18" s="177"/>
      <c r="H18" s="177"/>
      <c r="I18" s="177"/>
      <c r="J18" s="177"/>
      <c r="K18" s="178"/>
    </row>
    <row r="19" spans="1:15" ht="17.100000000000001" customHeight="1">
      <c r="A19" s="607" t="s">
        <v>102</v>
      </c>
      <c r="B19" s="608"/>
      <c r="C19" s="608"/>
      <c r="D19" s="609"/>
      <c r="E19" s="177">
        <f>ROUND(F19+G19+H19+I19+J19+K19,0)</f>
        <v>0</v>
      </c>
      <c r="F19" s="177"/>
      <c r="G19" s="177"/>
      <c r="H19" s="177"/>
      <c r="I19" s="177"/>
      <c r="J19" s="177"/>
      <c r="K19" s="178"/>
    </row>
    <row r="20" spans="1:15" ht="17.100000000000001" customHeight="1">
      <c r="A20" s="607" t="s">
        <v>103</v>
      </c>
      <c r="B20" s="608"/>
      <c r="C20" s="608"/>
      <c r="D20" s="609"/>
      <c r="E20" s="177">
        <f>ROUND(F20+G20+H20+I20+J20+K20,0)</f>
        <v>0</v>
      </c>
      <c r="F20" s="177"/>
      <c r="G20" s="177"/>
      <c r="H20" s="177"/>
      <c r="I20" s="177"/>
      <c r="J20" s="177"/>
      <c r="K20" s="178"/>
    </row>
    <row r="21" spans="1:15" ht="17.100000000000001" customHeight="1">
      <c r="A21" s="607" t="s">
        <v>104</v>
      </c>
      <c r="B21" s="608"/>
      <c r="C21" s="608"/>
      <c r="D21" s="609"/>
      <c r="E21" s="177">
        <f>ROUND(F21+G21+H21+I21+J21+K21,0)</f>
        <v>0</v>
      </c>
      <c r="F21" s="177"/>
      <c r="G21" s="177"/>
      <c r="H21" s="177"/>
      <c r="I21" s="177"/>
      <c r="J21" s="177"/>
      <c r="K21" s="178"/>
    </row>
    <row r="22" spans="1:15" ht="17.100000000000001" customHeight="1">
      <c r="A22" s="607" t="s">
        <v>105</v>
      </c>
      <c r="B22" s="608"/>
      <c r="C22" s="608"/>
      <c r="D22" s="609"/>
      <c r="E22" s="177">
        <f>ROUND(F22+G22+H22+I22+J22+K22,0)</f>
        <v>0</v>
      </c>
      <c r="F22" s="177"/>
      <c r="G22" s="177"/>
      <c r="H22" s="177"/>
      <c r="I22" s="177"/>
      <c r="J22" s="177"/>
      <c r="K22" s="178"/>
    </row>
    <row r="23" spans="1:15" s="8" customFormat="1" ht="17.100000000000001" customHeight="1" thickBot="1">
      <c r="A23" s="600" t="s">
        <v>106</v>
      </c>
      <c r="B23" s="602"/>
      <c r="C23" s="602"/>
      <c r="D23" s="603"/>
      <c r="E23" s="179">
        <f>ROUND(SUM(E18:E22),0)</f>
        <v>0</v>
      </c>
      <c r="F23" s="179">
        <f>ROUND(SUM(F18:F22),0)</f>
        <v>0</v>
      </c>
      <c r="G23" s="179">
        <f t="shared" ref="G23:K23" si="4">ROUND(SUM(G18:G22),0)</f>
        <v>0</v>
      </c>
      <c r="H23" s="179">
        <f t="shared" ref="H23" si="5">ROUND(SUM(H18:H22),0)</f>
        <v>0</v>
      </c>
      <c r="I23" s="179">
        <f t="shared" si="4"/>
        <v>0</v>
      </c>
      <c r="J23" s="179">
        <f t="shared" si="4"/>
        <v>0</v>
      </c>
      <c r="K23" s="180">
        <f t="shared" si="4"/>
        <v>0</v>
      </c>
    </row>
    <row r="24" spans="1:15" ht="17.100000000000001" customHeight="1">
      <c r="A24" s="610" t="s">
        <v>107</v>
      </c>
      <c r="B24" s="611"/>
      <c r="C24" s="611"/>
      <c r="D24" s="612"/>
      <c r="E24" s="177">
        <f>ROUND(F24+G24+H24+I24+J24+K24,0)</f>
        <v>0</v>
      </c>
      <c r="F24" s="177"/>
      <c r="G24" s="177"/>
      <c r="H24" s="177"/>
      <c r="I24" s="177"/>
      <c r="J24" s="177"/>
      <c r="K24" s="178"/>
    </row>
    <row r="25" spans="1:15" ht="17.100000000000001" customHeight="1">
      <c r="A25" s="607" t="s">
        <v>108</v>
      </c>
      <c r="B25" s="608"/>
      <c r="C25" s="608"/>
      <c r="D25" s="609"/>
      <c r="E25" s="177">
        <f>ROUND(F25+G25+H25+I25+J25+K25,0)</f>
        <v>0</v>
      </c>
      <c r="F25" s="177"/>
      <c r="G25" s="177"/>
      <c r="H25" s="177"/>
      <c r="I25" s="177"/>
      <c r="J25" s="177"/>
      <c r="K25" s="178"/>
    </row>
    <row r="26" spans="1:15" ht="17.100000000000001" customHeight="1">
      <c r="A26" s="607" t="s">
        <v>109</v>
      </c>
      <c r="B26" s="608"/>
      <c r="C26" s="608"/>
      <c r="D26" s="609"/>
      <c r="E26" s="177">
        <f>ROUND(F26+G26+H26+I26+J26+K26,0)</f>
        <v>0</v>
      </c>
      <c r="F26" s="177"/>
      <c r="G26" s="177"/>
      <c r="H26" s="177"/>
      <c r="I26" s="177"/>
      <c r="J26" s="177"/>
      <c r="K26" s="178"/>
    </row>
    <row r="27" spans="1:15" s="8" customFormat="1" ht="17.100000000000001" customHeight="1" thickBot="1">
      <c r="A27" s="600" t="s">
        <v>110</v>
      </c>
      <c r="B27" s="602"/>
      <c r="C27" s="602"/>
      <c r="D27" s="603"/>
      <c r="E27" s="179">
        <f>ROUND(SUM(E24:E26),0)</f>
        <v>0</v>
      </c>
      <c r="F27" s="179">
        <f>ROUND(SUM(F24:F26),0)</f>
        <v>0</v>
      </c>
      <c r="G27" s="179">
        <f t="shared" ref="G27:K27" si="6">ROUND(SUM(G24:G26),0)</f>
        <v>0</v>
      </c>
      <c r="H27" s="179">
        <f t="shared" ref="H27" si="7">ROUND(SUM(H24:H26),0)</f>
        <v>0</v>
      </c>
      <c r="I27" s="179">
        <f t="shared" si="6"/>
        <v>0</v>
      </c>
      <c r="J27" s="179">
        <f t="shared" si="6"/>
        <v>0</v>
      </c>
      <c r="K27" s="180">
        <f t="shared" si="6"/>
        <v>0</v>
      </c>
    </row>
    <row r="28" spans="1:15" ht="46.5" customHeight="1">
      <c r="A28" s="616" t="s">
        <v>111</v>
      </c>
      <c r="B28" s="617"/>
      <c r="C28" s="617"/>
      <c r="D28" s="618"/>
      <c r="E28" s="177">
        <f>ROUND(F28+G28+H28+I28+J28+K28,0)</f>
        <v>0</v>
      </c>
      <c r="F28" s="181"/>
      <c r="G28" s="181"/>
      <c r="H28" s="181"/>
      <c r="I28" s="181"/>
      <c r="J28" s="181"/>
      <c r="K28" s="182"/>
      <c r="L28" s="510"/>
      <c r="M28" s="509"/>
      <c r="N28" s="509"/>
      <c r="O28" s="509"/>
    </row>
    <row r="29" spans="1:15">
      <c r="A29" s="619"/>
      <c r="B29" s="620"/>
      <c r="C29" s="620"/>
      <c r="D29" s="621"/>
      <c r="E29" s="177">
        <f>ROUND(F29+G29+H29+I29+J29+K29,0)</f>
        <v>0</v>
      </c>
      <c r="F29" s="177"/>
      <c r="G29" s="177"/>
      <c r="H29" s="177"/>
      <c r="I29" s="177"/>
      <c r="J29" s="177"/>
      <c r="K29" s="178"/>
      <c r="L29" s="510"/>
      <c r="M29" s="509"/>
      <c r="N29" s="509"/>
      <c r="O29" s="509"/>
    </row>
    <row r="30" spans="1:15" s="8" customFormat="1" ht="17.100000000000001" customHeight="1" thickBot="1">
      <c r="A30" s="604" t="s">
        <v>112</v>
      </c>
      <c r="B30" s="605"/>
      <c r="C30" s="605"/>
      <c r="D30" s="606"/>
      <c r="E30" s="179">
        <f>ROUND(SUM(E28:E29),0)</f>
        <v>0</v>
      </c>
      <c r="F30" s="179">
        <f>ROUND(SUM(F28:F29),0)</f>
        <v>0</v>
      </c>
      <c r="G30" s="179">
        <f t="shared" ref="G30:K30" si="8">ROUND(SUM(G28:G29),0)</f>
        <v>0</v>
      </c>
      <c r="H30" s="179">
        <f t="shared" ref="H30" si="9">ROUND(SUM(H28:H29),0)</f>
        <v>0</v>
      </c>
      <c r="I30" s="179">
        <f t="shared" si="8"/>
        <v>0</v>
      </c>
      <c r="J30" s="179">
        <f t="shared" si="8"/>
        <v>0</v>
      </c>
      <c r="K30" s="180">
        <f t="shared" si="8"/>
        <v>0</v>
      </c>
      <c r="L30" s="510"/>
      <c r="M30" s="509"/>
      <c r="N30" s="509"/>
      <c r="O30" s="509"/>
    </row>
    <row r="31" spans="1:15" ht="17.100000000000001" customHeight="1">
      <c r="A31" s="610" t="s">
        <v>113</v>
      </c>
      <c r="B31" s="611"/>
      <c r="C31" s="611"/>
      <c r="D31" s="612"/>
      <c r="E31" s="177">
        <f>ROUND(F31+G31+H31+I31+J31+K31,0)</f>
        <v>0</v>
      </c>
      <c r="F31" s="183"/>
      <c r="G31" s="183"/>
      <c r="H31" s="183"/>
      <c r="I31" s="183"/>
      <c r="J31" s="183"/>
      <c r="K31" s="184"/>
    </row>
    <row r="32" spans="1:15" ht="17.100000000000001" customHeight="1">
      <c r="A32" s="622"/>
      <c r="B32" s="583"/>
      <c r="C32" s="583"/>
      <c r="D32" s="623"/>
      <c r="E32" s="177">
        <f>ROUND(F32+G32+H32+I32+J32+K32,0)</f>
        <v>0</v>
      </c>
      <c r="F32" s="169"/>
      <c r="G32" s="169"/>
      <c r="H32" s="169"/>
      <c r="I32" s="169"/>
      <c r="J32" s="169"/>
      <c r="K32" s="185"/>
    </row>
    <row r="33" spans="1:11" ht="17.100000000000001" customHeight="1">
      <c r="A33" s="622"/>
      <c r="B33" s="583"/>
      <c r="C33" s="583"/>
      <c r="D33" s="623"/>
      <c r="E33" s="177">
        <f>ROUND(F33+G33+H33+I33+J33+K33,0)</f>
        <v>0</v>
      </c>
      <c r="F33" s="169"/>
      <c r="G33" s="169"/>
      <c r="H33" s="169"/>
      <c r="I33" s="169"/>
      <c r="J33" s="169"/>
      <c r="K33" s="185"/>
    </row>
    <row r="34" spans="1:11" s="8" customFormat="1" ht="17.100000000000001" customHeight="1" thickBot="1">
      <c r="A34" s="600" t="s">
        <v>114</v>
      </c>
      <c r="B34" s="602"/>
      <c r="C34" s="602"/>
      <c r="D34" s="603"/>
      <c r="E34" s="186">
        <f>ROUND(SUM(E31:E33),0)</f>
        <v>0</v>
      </c>
      <c r="F34" s="179">
        <f>ROUND(SUM(F31:F33),0)</f>
        <v>0</v>
      </c>
      <c r="G34" s="179">
        <f t="shared" ref="G34:K34" si="10">ROUND(SUM(G31:G33),0)</f>
        <v>0</v>
      </c>
      <c r="H34" s="179">
        <f t="shared" ref="H34" si="11">ROUND(SUM(H31:H33),0)</f>
        <v>0</v>
      </c>
      <c r="I34" s="179">
        <f t="shared" si="10"/>
        <v>0</v>
      </c>
      <c r="J34" s="179">
        <f t="shared" si="10"/>
        <v>0</v>
      </c>
      <c r="K34" s="180">
        <f t="shared" si="10"/>
        <v>0</v>
      </c>
    </row>
    <row r="35" spans="1:11" ht="17.100000000000001" customHeight="1">
      <c r="E35" s="168"/>
      <c r="F35" s="168"/>
      <c r="G35" s="168"/>
      <c r="H35" s="168"/>
      <c r="I35" s="168"/>
      <c r="J35" s="168"/>
      <c r="K35" s="277"/>
    </row>
    <row r="36" spans="1:11" s="8" customFormat="1" ht="17.100000000000001" customHeight="1" thickBot="1">
      <c r="A36" s="613" t="s">
        <v>115</v>
      </c>
      <c r="B36" s="614"/>
      <c r="C36" s="614"/>
      <c r="D36" s="615"/>
      <c r="E36" s="171">
        <f>ROUND(E12+E17+E23+E27+E30+E34,0)</f>
        <v>0</v>
      </c>
      <c r="F36" s="171">
        <f t="shared" ref="F36:K36" si="12">ROUND(F12+F17+F23+F27+F30+F34,0)</f>
        <v>0</v>
      </c>
      <c r="G36" s="171">
        <f t="shared" si="12"/>
        <v>0</v>
      </c>
      <c r="H36" s="171">
        <f t="shared" si="12"/>
        <v>0</v>
      </c>
      <c r="I36" s="171">
        <f t="shared" si="12"/>
        <v>0</v>
      </c>
      <c r="J36" s="171">
        <f t="shared" si="12"/>
        <v>0</v>
      </c>
      <c r="K36" s="176">
        <f t="shared" si="12"/>
        <v>0</v>
      </c>
    </row>
    <row r="37" spans="1:11" ht="20.100000000000001" customHeight="1" thickTop="1">
      <c r="A37" s="115" t="s">
        <v>116</v>
      </c>
    </row>
    <row r="38" spans="1:11" ht="20.100000000000001" customHeight="1"/>
    <row r="39" spans="1:11" ht="20.100000000000001" customHeight="1">
      <c r="A39" s="42"/>
      <c r="B39" s="42"/>
      <c r="C39" s="42"/>
      <c r="D39" s="42"/>
      <c r="E39" s="114"/>
      <c r="K39" s="55"/>
    </row>
  </sheetData>
  <customSheetViews>
    <customSheetView guid="{40CE9644-7252-4E65-A3A8-9EB3238D4523}" showPageBreaks="1" fitToPage="1" printArea="1">
      <selection sqref="A1:I1"/>
      <pageMargins left="0" right="0" top="0" bottom="0" header="0" footer="0"/>
      <printOptions horizontalCentered="1"/>
      <pageSetup scale="71" orientation="landscape" r:id="rId1"/>
      <headerFooter alignWithMargins="0">
        <oddFooter>&amp;L&amp;9Form Revised 5/23/2019</oddFooter>
      </headerFooter>
    </customSheetView>
    <customSheetView guid="{3D02CAA8-BDA8-46D2-BED8-2A1FDCF5AFB8}" fitToPage="1" topLeftCell="A22">
      <selection activeCell="J15" sqref="J15"/>
      <pageMargins left="0" right="0" top="0" bottom="0" header="0" footer="0"/>
      <printOptions horizontalCentered="1"/>
      <pageSetup scale="71" orientation="landscape" r:id="rId2"/>
      <headerFooter alignWithMargins="0">
        <oddFooter>&amp;L&amp;9Form Revised 5/23/2019</oddFooter>
      </headerFooter>
    </customSheetView>
  </customSheetViews>
  <mergeCells count="31">
    <mergeCell ref="L7:T7"/>
    <mergeCell ref="A15:D15"/>
    <mergeCell ref="A16:D16"/>
    <mergeCell ref="A18:D18"/>
    <mergeCell ref="A19:D19"/>
    <mergeCell ref="A12:D12"/>
    <mergeCell ref="A17:D17"/>
    <mergeCell ref="A13:D13"/>
    <mergeCell ref="A14:D14"/>
    <mergeCell ref="A1:E1"/>
    <mergeCell ref="A8:D8"/>
    <mergeCell ref="A9:D9"/>
    <mergeCell ref="A10:D10"/>
    <mergeCell ref="A11:D11"/>
    <mergeCell ref="A7:D7"/>
    <mergeCell ref="A34:D34"/>
    <mergeCell ref="A36:D36"/>
    <mergeCell ref="A28:D28"/>
    <mergeCell ref="A29:D29"/>
    <mergeCell ref="A31:D31"/>
    <mergeCell ref="A32:D32"/>
    <mergeCell ref="A33:D33"/>
    <mergeCell ref="A27:D27"/>
    <mergeCell ref="A30:D30"/>
    <mergeCell ref="A23:D23"/>
    <mergeCell ref="A20:D20"/>
    <mergeCell ref="A21:D21"/>
    <mergeCell ref="A22:D22"/>
    <mergeCell ref="A24:D24"/>
    <mergeCell ref="A25:D25"/>
    <mergeCell ref="A26:D26"/>
  </mergeCells>
  <printOptions horizontalCentered="1"/>
  <pageMargins left="0.25" right="0.25" top="0.75" bottom="0.75" header="0.5" footer="0.5"/>
  <pageSetup scale="64" orientation="landscape" r:id="rId3"/>
  <headerFooter alignWithMargins="0">
    <oddFooter>&amp;L&amp;9Form Revised 5/31/2019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2"/>
  <sheetViews>
    <sheetView workbookViewId="0">
      <selection activeCell="B6" sqref="B6"/>
    </sheetView>
  </sheetViews>
  <sheetFormatPr defaultColWidth="11.42578125" defaultRowHeight="14.25"/>
  <cols>
    <col min="1" max="1" width="19.28515625" style="44" customWidth="1"/>
    <col min="2" max="2" width="27" style="44" customWidth="1"/>
    <col min="3" max="3" width="16.28515625" style="44" customWidth="1"/>
    <col min="4" max="4" width="21.85546875" style="44" customWidth="1"/>
    <col min="5" max="5" width="17" style="10" customWidth="1"/>
    <col min="6" max="6" width="19.7109375" style="10" customWidth="1"/>
    <col min="7" max="7" width="25.42578125" style="44" customWidth="1"/>
    <col min="8" max="8" width="4.7109375" style="10" customWidth="1"/>
    <col min="9" max="9" width="6.140625" style="10" customWidth="1"/>
    <col min="10" max="10" width="9.7109375" style="10" customWidth="1"/>
    <col min="11" max="11" width="10" style="10" customWidth="1"/>
    <col min="12" max="16384" width="11.42578125" style="10"/>
  </cols>
  <sheetData>
    <row r="1" spans="1:11" ht="25.5" customHeight="1">
      <c r="A1" s="592" t="s">
        <v>117</v>
      </c>
      <c r="B1" s="592"/>
      <c r="C1" s="592"/>
      <c r="D1" s="592"/>
      <c r="E1" s="592"/>
      <c r="F1" s="592"/>
      <c r="G1" s="8"/>
      <c r="H1" s="39"/>
      <c r="K1" s="39"/>
    </row>
    <row r="2" spans="1:11" ht="17.25" customHeight="1">
      <c r="A2" s="361" t="s">
        <v>8</v>
      </c>
      <c r="B2" s="60"/>
      <c r="E2" s="540" t="s">
        <v>49</v>
      </c>
      <c r="F2" s="74"/>
      <c r="G2" s="72"/>
      <c r="I2" s="39"/>
      <c r="J2" s="39"/>
      <c r="K2" s="39"/>
    </row>
    <row r="3" spans="1:11" ht="18" customHeight="1">
      <c r="A3" s="540" t="s">
        <v>14</v>
      </c>
      <c r="B3" s="533"/>
      <c r="D3" s="540"/>
      <c r="E3" s="41" t="s">
        <v>51</v>
      </c>
      <c r="F3" s="74"/>
      <c r="G3" s="72"/>
      <c r="I3" s="39"/>
      <c r="J3" s="39"/>
      <c r="K3" s="39"/>
    </row>
    <row r="4" spans="1:11" ht="18" customHeight="1">
      <c r="A4" s="540" t="s">
        <v>78</v>
      </c>
      <c r="B4" s="533"/>
      <c r="C4" s="10"/>
      <c r="D4" s="41"/>
      <c r="E4" s="41" t="s">
        <v>5</v>
      </c>
      <c r="F4" s="75" t="str">
        <f>'DPH 1 - Budget Summary'!H4</f>
        <v>2025-2026</v>
      </c>
      <c r="G4" s="72"/>
      <c r="I4" s="39"/>
      <c r="J4" s="39"/>
      <c r="K4" s="39"/>
    </row>
    <row r="5" spans="1:11" ht="18" customHeight="1">
      <c r="A5" s="540"/>
      <c r="B5" s="540"/>
      <c r="C5" s="73"/>
      <c r="D5" s="41"/>
      <c r="E5" s="540" t="s">
        <v>118</v>
      </c>
      <c r="F5" s="105">
        <f>'DPH 1 - Budget Summary'!H5</f>
        <v>0</v>
      </c>
      <c r="G5" s="72"/>
      <c r="I5" s="39"/>
      <c r="J5" s="39"/>
      <c r="K5" s="39"/>
    </row>
    <row r="6" spans="1:11" ht="18" customHeight="1">
      <c r="A6" s="56" t="s">
        <v>119</v>
      </c>
      <c r="B6" s="56"/>
      <c r="C6" s="56"/>
      <c r="D6" s="40"/>
      <c r="E6" s="40"/>
      <c r="F6" s="72"/>
    </row>
    <row r="7" spans="1:11" ht="15">
      <c r="A7" s="635" t="s">
        <v>120</v>
      </c>
      <c r="B7" s="636"/>
      <c r="C7" s="355" t="s">
        <v>121</v>
      </c>
      <c r="D7" s="355" t="s">
        <v>122</v>
      </c>
      <c r="E7" s="355" t="s">
        <v>123</v>
      </c>
      <c r="F7" s="355" t="s">
        <v>124</v>
      </c>
      <c r="G7" s="268" t="s">
        <v>59</v>
      </c>
    </row>
    <row r="8" spans="1:11" ht="18.95" customHeight="1">
      <c r="A8" s="581"/>
      <c r="B8" s="582"/>
      <c r="C8" s="532"/>
      <c r="D8" s="531"/>
      <c r="E8" s="57"/>
      <c r="F8" s="169">
        <f t="shared" ref="F8:F15" si="0">ROUND(C8*E8,0)</f>
        <v>0</v>
      </c>
      <c r="G8" s="530"/>
    </row>
    <row r="9" spans="1:11" ht="18.95" customHeight="1">
      <c r="A9" s="581"/>
      <c r="B9" s="582"/>
      <c r="C9" s="58"/>
      <c r="D9" s="534"/>
      <c r="E9" s="57"/>
      <c r="F9" s="169">
        <f t="shared" si="0"/>
        <v>0</v>
      </c>
      <c r="G9" s="533"/>
    </row>
    <row r="10" spans="1:11" ht="18.95" customHeight="1">
      <c r="A10" s="581"/>
      <c r="B10" s="582"/>
      <c r="C10" s="58"/>
      <c r="D10" s="534"/>
      <c r="E10" s="57"/>
      <c r="F10" s="169">
        <f t="shared" si="0"/>
        <v>0</v>
      </c>
      <c r="G10" s="533"/>
    </row>
    <row r="11" spans="1:11" ht="18.95" customHeight="1">
      <c r="A11" s="581"/>
      <c r="B11" s="582"/>
      <c r="C11" s="58"/>
      <c r="D11" s="534"/>
      <c r="E11" s="57"/>
      <c r="F11" s="169">
        <f t="shared" si="0"/>
        <v>0</v>
      </c>
      <c r="G11" s="533"/>
    </row>
    <row r="12" spans="1:11" ht="18.95" customHeight="1">
      <c r="A12" s="581"/>
      <c r="B12" s="582"/>
      <c r="C12" s="58"/>
      <c r="D12" s="534"/>
      <c r="E12" s="57"/>
      <c r="F12" s="169">
        <f t="shared" si="0"/>
        <v>0</v>
      </c>
      <c r="G12" s="533"/>
    </row>
    <row r="13" spans="1:11" ht="18.95" customHeight="1">
      <c r="A13" s="581"/>
      <c r="B13" s="582"/>
      <c r="C13" s="58"/>
      <c r="D13" s="534"/>
      <c r="E13" s="57"/>
      <c r="F13" s="169">
        <f t="shared" si="0"/>
        <v>0</v>
      </c>
      <c r="G13" s="533"/>
    </row>
    <row r="14" spans="1:11" ht="18.95" customHeight="1">
      <c r="A14" s="581"/>
      <c r="B14" s="582"/>
      <c r="C14" s="58"/>
      <c r="D14" s="534"/>
      <c r="E14" s="57"/>
      <c r="F14" s="169">
        <f t="shared" si="0"/>
        <v>0</v>
      </c>
      <c r="G14" s="533"/>
    </row>
    <row r="15" spans="1:11" ht="18.95" customHeight="1">
      <c r="A15" s="581"/>
      <c r="B15" s="582"/>
      <c r="C15" s="58"/>
      <c r="D15" s="534"/>
      <c r="E15" s="57"/>
      <c r="F15" s="169">
        <f t="shared" si="0"/>
        <v>0</v>
      </c>
      <c r="G15" s="533"/>
    </row>
    <row r="16" spans="1:11" ht="20.100000000000001" customHeight="1" thickBot="1">
      <c r="A16" s="42" t="s">
        <v>125</v>
      </c>
      <c r="B16" s="42"/>
      <c r="C16" s="42"/>
      <c r="E16" s="39"/>
      <c r="F16" s="187">
        <f>ROUND(SUM(F8:F15),0)</f>
        <v>0</v>
      </c>
    </row>
    <row r="17" spans="1:7" ht="20.100000000000001" customHeight="1" thickTop="1">
      <c r="A17" s="42"/>
      <c r="B17" s="42"/>
      <c r="E17" s="39"/>
      <c r="F17" s="39"/>
    </row>
    <row r="18" spans="1:7" ht="20.100000000000001" customHeight="1">
      <c r="A18" s="42" t="s">
        <v>126</v>
      </c>
      <c r="B18" s="42"/>
      <c r="C18" s="42"/>
      <c r="E18" s="39"/>
      <c r="F18" s="39"/>
    </row>
    <row r="19" spans="1:7" ht="15">
      <c r="A19" s="535" t="s">
        <v>127</v>
      </c>
      <c r="B19" s="354"/>
      <c r="C19" s="354"/>
      <c r="D19" s="354"/>
      <c r="E19" s="354"/>
      <c r="F19" s="535" t="s">
        <v>124</v>
      </c>
      <c r="G19" s="471"/>
    </row>
    <row r="20" spans="1:7" ht="20.100000000000001" customHeight="1">
      <c r="A20" s="59"/>
      <c r="B20" s="539"/>
      <c r="C20" s="60"/>
      <c r="D20" s="60"/>
      <c r="E20" s="61"/>
      <c r="F20" s="469"/>
    </row>
    <row r="21" spans="1:7" ht="20.100000000000001" customHeight="1">
      <c r="A21" s="59"/>
      <c r="B21" s="539"/>
      <c r="C21" s="533"/>
      <c r="D21" s="533"/>
      <c r="E21" s="533"/>
      <c r="F21" s="469"/>
      <c r="G21" s="472"/>
    </row>
    <row r="22" spans="1:7" ht="20.100000000000001" customHeight="1">
      <c r="A22" s="536"/>
      <c r="B22" s="533"/>
      <c r="C22" s="533"/>
      <c r="D22" s="533"/>
      <c r="E22" s="533"/>
      <c r="F22" s="470"/>
      <c r="G22" s="472"/>
    </row>
    <row r="23" spans="1:7" ht="20.100000000000001" customHeight="1">
      <c r="A23" s="536"/>
      <c r="B23" s="533"/>
      <c r="C23" s="533"/>
      <c r="D23" s="533"/>
      <c r="E23" s="533"/>
      <c r="F23" s="470"/>
      <c r="G23" s="472"/>
    </row>
    <row r="24" spans="1:7" ht="20.100000000000001" customHeight="1">
      <c r="A24" s="536"/>
      <c r="B24" s="533"/>
      <c r="C24" s="533"/>
      <c r="D24" s="533"/>
      <c r="E24" s="533"/>
      <c r="F24" s="470"/>
      <c r="G24" s="472"/>
    </row>
    <row r="25" spans="1:7" ht="20.100000000000001" customHeight="1">
      <c r="A25" s="536"/>
      <c r="B25" s="533"/>
      <c r="C25" s="533"/>
      <c r="D25" s="533"/>
      <c r="E25" s="533"/>
      <c r="F25" s="470"/>
      <c r="G25" s="472"/>
    </row>
    <row r="26" spans="1:7" ht="18" customHeight="1" thickBot="1">
      <c r="A26" s="42" t="s">
        <v>128</v>
      </c>
      <c r="B26" s="42"/>
      <c r="C26" s="42"/>
      <c r="E26" s="39"/>
      <c r="F26" s="188">
        <f>ROUND(SUM(F20:F25),0)</f>
        <v>0</v>
      </c>
    </row>
    <row r="27" spans="1:7" ht="18" customHeight="1" thickTop="1">
      <c r="A27" s="42"/>
      <c r="B27" s="42"/>
      <c r="C27" s="42"/>
      <c r="E27" s="39"/>
      <c r="F27" s="168"/>
    </row>
    <row r="28" spans="1:7" ht="20.100000000000001" customHeight="1" thickBot="1">
      <c r="A28" s="42" t="s">
        <v>129</v>
      </c>
      <c r="B28" s="42"/>
      <c r="C28" s="42"/>
      <c r="E28" s="39"/>
      <c r="F28" s="189">
        <f>ROUND(SUM(F26,F16),0)</f>
        <v>0</v>
      </c>
    </row>
    <row r="29" spans="1:7" ht="15" customHeight="1" thickTop="1">
      <c r="A29" s="44" t="s">
        <v>130</v>
      </c>
      <c r="E29" s="39"/>
      <c r="F29" s="39"/>
    </row>
    <row r="30" spans="1:7" ht="15" customHeight="1">
      <c r="E30" s="39"/>
      <c r="F30" s="39"/>
    </row>
    <row r="31" spans="1:7" ht="20.100000000000001" customHeight="1">
      <c r="A31" s="42"/>
      <c r="B31" s="42"/>
      <c r="C31" s="42"/>
      <c r="F31" s="62"/>
    </row>
    <row r="32" spans="1:7" ht="20.100000000000001" customHeight="1">
      <c r="A32" s="42"/>
      <c r="B32" s="42"/>
      <c r="C32" s="42"/>
      <c r="F32" s="62"/>
    </row>
  </sheetData>
  <customSheetViews>
    <customSheetView guid="{40CE9644-7252-4E65-A3A8-9EB3238D4523}" showPageBreaks="1" fitToPage="1" printArea="1">
      <selection sqref="A1:G1"/>
      <pageMargins left="0" right="0" top="0" bottom="0" header="0" footer="0"/>
      <printOptions horizontalCentered="1"/>
      <pageSetup scale="95" orientation="landscape" r:id="rId1"/>
      <headerFooter alignWithMargins="0">
        <oddFooter>&amp;L&amp;9Form Revised 5/23/2019</oddFooter>
      </headerFooter>
    </customSheetView>
    <customSheetView guid="{3D02CAA8-BDA8-46D2-BED8-2A1FDCF5AFB8}" fitToPage="1">
      <selection activeCell="L27" sqref="L27"/>
      <pageMargins left="0" right="0" top="0" bottom="0" header="0" footer="0"/>
      <printOptions horizontalCentered="1"/>
      <pageSetup scale="95" orientation="landscape" r:id="rId2"/>
      <headerFooter alignWithMargins="0">
        <oddFooter>&amp;L&amp;9Form Revised 5/23/2019</oddFooter>
      </headerFooter>
    </customSheetView>
  </customSheetViews>
  <mergeCells count="10">
    <mergeCell ref="A7:B7"/>
    <mergeCell ref="A8:B8"/>
    <mergeCell ref="A9:B9"/>
    <mergeCell ref="A10:B10"/>
    <mergeCell ref="A1:F1"/>
    <mergeCell ref="A11:B11"/>
    <mergeCell ref="A12:B12"/>
    <mergeCell ref="A13:B13"/>
    <mergeCell ref="A14:B14"/>
    <mergeCell ref="A15:B15"/>
  </mergeCells>
  <printOptions horizontalCentered="1"/>
  <pageMargins left="0.5" right="0.5" top="0.75" bottom="0.75" header="0.5" footer="0.5"/>
  <pageSetup scale="94" orientation="landscape" r:id="rId3"/>
  <headerFooter alignWithMargins="0">
    <oddFooter>&amp;L&amp;9Form Revised 5/31/2019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1"/>
  <sheetViews>
    <sheetView workbookViewId="0">
      <selection activeCell="N18" sqref="N18"/>
    </sheetView>
  </sheetViews>
  <sheetFormatPr defaultColWidth="9.140625" defaultRowHeight="14.25"/>
  <cols>
    <col min="1" max="1" width="19.5703125" style="10" customWidth="1"/>
    <col min="2" max="2" width="15.28515625" style="10" customWidth="1"/>
    <col min="3" max="3" width="49.5703125" style="10" customWidth="1"/>
    <col min="4" max="4" width="8.85546875" style="10" customWidth="1"/>
    <col min="5" max="5" width="19.85546875" style="10" customWidth="1"/>
    <col min="6" max="16384" width="9.140625" style="10"/>
  </cols>
  <sheetData>
    <row r="1" spans="1:6" ht="15">
      <c r="A1" s="554" t="s">
        <v>131</v>
      </c>
      <c r="B1" s="554"/>
      <c r="C1" s="554"/>
      <c r="D1" s="554"/>
      <c r="E1" s="554"/>
    </row>
    <row r="2" spans="1:6" ht="16.5" customHeight="1">
      <c r="A2" s="540" t="s">
        <v>132</v>
      </c>
      <c r="B2" s="37">
        <f>'DPH 1 - Budget Summary'!B4</f>
        <v>0</v>
      </c>
      <c r="C2" s="38"/>
      <c r="D2" s="41" t="s">
        <v>51</v>
      </c>
      <c r="E2" s="61"/>
    </row>
    <row r="3" spans="1:6" ht="16.5" customHeight="1">
      <c r="A3" s="361" t="s">
        <v>8</v>
      </c>
      <c r="B3" s="63">
        <f>'DPH 1 - Budget Summary'!B5</f>
        <v>0</v>
      </c>
      <c r="D3" s="41" t="s">
        <v>5</v>
      </c>
      <c r="E3" s="75" t="str">
        <f>'DPH 1 - Budget Summary'!H4</f>
        <v>2025-2026</v>
      </c>
    </row>
    <row r="4" spans="1:6" ht="16.5" customHeight="1">
      <c r="A4" s="540"/>
      <c r="B4" s="92"/>
      <c r="D4" s="540" t="s">
        <v>9</v>
      </c>
      <c r="E4" s="76">
        <f>'DPH 1 - Budget Summary'!H5</f>
        <v>0</v>
      </c>
    </row>
    <row r="5" spans="1:6" ht="16.5" customHeight="1">
      <c r="A5" s="8"/>
      <c r="B5" s="8"/>
    </row>
    <row r="6" spans="1:6" ht="15">
      <c r="A6" s="42" t="s">
        <v>133</v>
      </c>
      <c r="B6" s="42"/>
      <c r="C6" s="42"/>
    </row>
    <row r="7" spans="1:6" ht="15">
      <c r="A7" s="652" t="s">
        <v>134</v>
      </c>
      <c r="B7" s="653"/>
      <c r="C7" s="654"/>
      <c r="D7" s="357" t="s">
        <v>85</v>
      </c>
      <c r="E7" s="357" t="s">
        <v>135</v>
      </c>
    </row>
    <row r="8" spans="1:6">
      <c r="A8" s="637"/>
      <c r="B8" s="638"/>
      <c r="C8" s="639"/>
      <c r="D8" s="113"/>
      <c r="E8" s="190"/>
    </row>
    <row r="9" spans="1:6">
      <c r="A9" s="637"/>
      <c r="B9" s="638"/>
      <c r="C9" s="639"/>
      <c r="D9" s="113"/>
      <c r="E9" s="190"/>
    </row>
    <row r="10" spans="1:6">
      <c r="A10" s="637"/>
      <c r="B10" s="638"/>
      <c r="C10" s="639"/>
      <c r="D10" s="113"/>
      <c r="E10" s="190"/>
      <c r="F10" s="64"/>
    </row>
    <row r="11" spans="1:6">
      <c r="A11" s="637"/>
      <c r="B11" s="638"/>
      <c r="C11" s="639"/>
      <c r="D11" s="113"/>
      <c r="E11" s="190"/>
      <c r="F11" s="51"/>
    </row>
    <row r="12" spans="1:6">
      <c r="A12" s="637"/>
      <c r="B12" s="638"/>
      <c r="C12" s="639"/>
      <c r="D12" s="113"/>
      <c r="E12" s="190"/>
    </row>
    <row r="13" spans="1:6">
      <c r="A13" s="637"/>
      <c r="B13" s="638"/>
      <c r="C13" s="639"/>
      <c r="D13" s="113"/>
      <c r="E13" s="190"/>
    </row>
    <row r="14" spans="1:6">
      <c r="A14" s="637"/>
      <c r="B14" s="638"/>
      <c r="C14" s="639"/>
      <c r="D14" s="113"/>
      <c r="E14" s="190"/>
    </row>
    <row r="15" spans="1:6">
      <c r="A15" s="637"/>
      <c r="B15" s="638"/>
      <c r="C15" s="639"/>
      <c r="D15" s="113"/>
      <c r="E15" s="190"/>
    </row>
    <row r="16" spans="1:6">
      <c r="A16" s="637"/>
      <c r="B16" s="638"/>
      <c r="C16" s="639"/>
      <c r="D16" s="113"/>
      <c r="E16" s="190"/>
    </row>
    <row r="17" spans="1:6">
      <c r="A17" s="637"/>
      <c r="B17" s="638"/>
      <c r="C17" s="639"/>
      <c r="D17" s="113"/>
      <c r="E17" s="190"/>
    </row>
    <row r="18" spans="1:6">
      <c r="A18" s="637"/>
      <c r="B18" s="638"/>
      <c r="C18" s="639"/>
      <c r="D18" s="113"/>
      <c r="E18" s="190"/>
    </row>
    <row r="19" spans="1:6">
      <c r="A19" s="637"/>
      <c r="B19" s="638"/>
      <c r="C19" s="639"/>
      <c r="D19" s="113"/>
      <c r="E19" s="190"/>
    </row>
    <row r="20" spans="1:6">
      <c r="A20" s="637"/>
      <c r="B20" s="638"/>
      <c r="C20" s="639"/>
      <c r="D20" s="113"/>
      <c r="E20" s="190"/>
    </row>
    <row r="21" spans="1:6">
      <c r="A21" s="637"/>
      <c r="B21" s="638"/>
      <c r="C21" s="639"/>
      <c r="D21" s="113"/>
      <c r="E21" s="190"/>
    </row>
    <row r="22" spans="1:6">
      <c r="A22" s="637"/>
      <c r="B22" s="638"/>
      <c r="C22" s="639"/>
      <c r="D22" s="113"/>
      <c r="E22" s="190"/>
    </row>
    <row r="23" spans="1:6">
      <c r="A23" s="637"/>
      <c r="B23" s="638"/>
      <c r="C23" s="639"/>
      <c r="D23" s="113"/>
      <c r="E23" s="190"/>
    </row>
    <row r="24" spans="1:6">
      <c r="A24" s="637"/>
      <c r="B24" s="638"/>
      <c r="C24" s="639"/>
      <c r="D24" s="113"/>
      <c r="E24" s="190"/>
    </row>
    <row r="25" spans="1:6">
      <c r="A25" s="651" t="s">
        <v>136</v>
      </c>
      <c r="B25" s="645"/>
      <c r="C25" s="645"/>
      <c r="D25" s="102">
        <f>SUM(D8:D24)</f>
        <v>0</v>
      </c>
      <c r="E25" s="168">
        <f>ROUND(SUM(E8:E24),0)</f>
        <v>0</v>
      </c>
    </row>
    <row r="26" spans="1:6">
      <c r="A26" s="651" t="s">
        <v>87</v>
      </c>
      <c r="B26" s="645"/>
      <c r="C26" s="645"/>
      <c r="D26" s="191">
        <f>IF(E26=0,0,E26/E25)</f>
        <v>0</v>
      </c>
      <c r="E26" s="168">
        <v>0</v>
      </c>
      <c r="F26" s="51"/>
    </row>
    <row r="27" spans="1:6" ht="15">
      <c r="A27" s="644" t="s">
        <v>137</v>
      </c>
      <c r="B27" s="645"/>
      <c r="C27" s="645"/>
      <c r="D27" s="102"/>
      <c r="E27" s="168">
        <f>ROUND(E25+E26,0)</f>
        <v>0</v>
      </c>
    </row>
    <row r="28" spans="1:6">
      <c r="A28" s="44"/>
      <c r="B28" s="44"/>
      <c r="C28" s="44"/>
      <c r="E28" s="65"/>
    </row>
    <row r="29" spans="1:6" ht="15">
      <c r="A29" s="649" t="s">
        <v>138</v>
      </c>
      <c r="B29" s="650"/>
      <c r="C29" s="650"/>
      <c r="D29" s="650"/>
    </row>
    <row r="30" spans="1:6" ht="15">
      <c r="A30" s="646" t="s">
        <v>139</v>
      </c>
      <c r="B30" s="647"/>
      <c r="C30" s="647"/>
      <c r="D30" s="648"/>
      <c r="E30" s="358" t="s">
        <v>135</v>
      </c>
      <c r="F30" s="305" t="s">
        <v>140</v>
      </c>
    </row>
    <row r="31" spans="1:6">
      <c r="A31" s="637"/>
      <c r="B31" s="638"/>
      <c r="C31" s="638"/>
      <c r="D31" s="639"/>
      <c r="E31" s="190"/>
    </row>
    <row r="32" spans="1:6">
      <c r="A32" s="637"/>
      <c r="B32" s="638"/>
      <c r="C32" s="638"/>
      <c r="D32" s="639"/>
      <c r="E32" s="190"/>
      <c r="F32" s="64"/>
    </row>
    <row r="33" spans="1:6">
      <c r="A33" s="637"/>
      <c r="B33" s="638"/>
      <c r="C33" s="638"/>
      <c r="D33" s="639"/>
      <c r="E33" s="190"/>
      <c r="F33" s="64"/>
    </row>
    <row r="34" spans="1:6">
      <c r="A34" s="637"/>
      <c r="B34" s="638"/>
      <c r="C34" s="638"/>
      <c r="D34" s="639"/>
      <c r="E34" s="190"/>
    </row>
    <row r="35" spans="1:6">
      <c r="A35" s="637"/>
      <c r="B35" s="638"/>
      <c r="C35" s="638"/>
      <c r="D35" s="639"/>
      <c r="E35" s="190"/>
    </row>
    <row r="36" spans="1:6">
      <c r="A36" s="637"/>
      <c r="B36" s="638"/>
      <c r="C36" s="638"/>
      <c r="D36" s="639"/>
      <c r="E36" s="190"/>
      <c r="F36" s="64"/>
    </row>
    <row r="37" spans="1:6">
      <c r="A37" s="637"/>
      <c r="B37" s="638"/>
      <c r="C37" s="638"/>
      <c r="D37" s="639"/>
      <c r="E37" s="190"/>
    </row>
    <row r="38" spans="1:6">
      <c r="A38" s="637"/>
      <c r="B38" s="638"/>
      <c r="C38" s="638"/>
      <c r="D38" s="639"/>
      <c r="E38" s="190"/>
      <c r="F38" s="64"/>
    </row>
    <row r="39" spans="1:6">
      <c r="A39" s="637"/>
      <c r="B39" s="638"/>
      <c r="C39" s="638"/>
      <c r="D39" s="639"/>
      <c r="E39" s="190"/>
    </row>
    <row r="40" spans="1:6">
      <c r="A40" s="637"/>
      <c r="B40" s="638"/>
      <c r="C40" s="638"/>
      <c r="D40" s="639"/>
      <c r="E40" s="190"/>
      <c r="F40" s="64"/>
    </row>
    <row r="41" spans="1:6">
      <c r="A41" s="637"/>
      <c r="B41" s="638"/>
      <c r="C41" s="638"/>
      <c r="D41" s="639"/>
      <c r="E41" s="190"/>
    </row>
    <row r="42" spans="1:6">
      <c r="A42" s="637"/>
      <c r="B42" s="638"/>
      <c r="C42" s="638"/>
      <c r="D42" s="639"/>
      <c r="E42" s="190"/>
      <c r="F42" s="64"/>
    </row>
    <row r="43" spans="1:6">
      <c r="A43" s="637"/>
      <c r="B43" s="638"/>
      <c r="C43" s="638"/>
      <c r="D43" s="639"/>
      <c r="E43" s="190"/>
    </row>
    <row r="44" spans="1:6">
      <c r="A44" s="637"/>
      <c r="B44" s="638"/>
      <c r="C44" s="638"/>
      <c r="D44" s="639"/>
      <c r="E44" s="190"/>
      <c r="F44" s="64"/>
    </row>
    <row r="45" spans="1:6">
      <c r="A45" s="637"/>
      <c r="B45" s="638"/>
      <c r="C45" s="638"/>
      <c r="D45" s="639"/>
      <c r="E45" s="190"/>
    </row>
    <row r="46" spans="1:6">
      <c r="A46" s="637"/>
      <c r="B46" s="638"/>
      <c r="C46" s="638"/>
      <c r="D46" s="639"/>
      <c r="E46" s="190"/>
      <c r="F46" s="64"/>
    </row>
    <row r="47" spans="1:6" ht="15">
      <c r="A47" s="640" t="s">
        <v>141</v>
      </c>
      <c r="B47" s="641"/>
      <c r="C47" s="641"/>
      <c r="D47" s="641"/>
      <c r="E47" s="169">
        <f>ROUND(SUM(E31:E46),0)</f>
        <v>0</v>
      </c>
    </row>
    <row r="48" spans="1:6">
      <c r="A48" s="44"/>
      <c r="B48" s="44"/>
      <c r="C48" s="44"/>
      <c r="E48" s="168"/>
    </row>
    <row r="49" spans="1:7" ht="15">
      <c r="A49" s="642" t="s">
        <v>142</v>
      </c>
      <c r="B49" s="643"/>
      <c r="C49" s="643"/>
      <c r="D49" s="594"/>
      <c r="E49" s="314">
        <f>ROUND(E47+E27,0)</f>
        <v>0</v>
      </c>
    </row>
    <row r="50" spans="1:7">
      <c r="A50" s="44"/>
      <c r="B50" s="44"/>
      <c r="C50" s="44"/>
      <c r="D50" s="65"/>
      <c r="E50" s="168"/>
    </row>
    <row r="51" spans="1:7" ht="15">
      <c r="A51" s="42"/>
      <c r="B51" s="42"/>
      <c r="C51" s="42"/>
      <c r="D51" s="17" t="s">
        <v>143</v>
      </c>
      <c r="E51" s="168">
        <f>'DPH 1 - Budget Summary'!H18</f>
        <v>0</v>
      </c>
      <c r="F51" s="64"/>
      <c r="G51" s="66"/>
    </row>
  </sheetData>
  <customSheetViews>
    <customSheetView guid="{40CE9644-7252-4E65-A3A8-9EB3238D4523}" showPageBreaks="1" fitToPage="1" printArea="1">
      <selection sqref="A1:E1"/>
      <pageMargins left="0" right="0" top="0" bottom="0" header="0" footer="0"/>
      <printOptions horizontalCentered="1"/>
      <pageSetup scale="29" orientation="portrait" r:id="rId1"/>
      <headerFooter alignWithMargins="0">
        <oddFooter>&amp;L&amp;9Form Revised 5/23/2019</oddFooter>
      </headerFooter>
    </customSheetView>
    <customSheetView guid="{3D02CAA8-BDA8-46D2-BED8-2A1FDCF5AFB8}" fitToPage="1" topLeftCell="A19">
      <selection activeCell="F39" sqref="F39"/>
      <pageMargins left="0" right="0" top="0" bottom="0" header="0" footer="0"/>
      <printOptions horizontalCentered="1"/>
      <pageSetup scale="93" orientation="portrait" r:id="rId2"/>
      <headerFooter alignWithMargins="0">
        <oddFooter>&amp;L&amp;9Form Revised 5/23/2019</oddFooter>
      </headerFooter>
    </customSheetView>
  </customSheetViews>
  <mergeCells count="42">
    <mergeCell ref="A1:E1"/>
    <mergeCell ref="A7:C7"/>
    <mergeCell ref="A8:C8"/>
    <mergeCell ref="A9:C9"/>
    <mergeCell ref="A10:C10"/>
    <mergeCell ref="A11:C11"/>
    <mergeCell ref="A12:C12"/>
    <mergeCell ref="A13:C13"/>
    <mergeCell ref="A14:C14"/>
    <mergeCell ref="A15:C15"/>
    <mergeCell ref="A23:C23"/>
    <mergeCell ref="A24:C24"/>
    <mergeCell ref="A25:C25"/>
    <mergeCell ref="A26:C26"/>
    <mergeCell ref="A16:C16"/>
    <mergeCell ref="A19:C19"/>
    <mergeCell ref="A20:C20"/>
    <mergeCell ref="A21:C21"/>
    <mergeCell ref="A22:C22"/>
    <mergeCell ref="A17:C17"/>
    <mergeCell ref="A18:C18"/>
    <mergeCell ref="A27:C27"/>
    <mergeCell ref="A30:D30"/>
    <mergeCell ref="A31:D31"/>
    <mergeCell ref="A32:D32"/>
    <mergeCell ref="A34:D34"/>
    <mergeCell ref="A29:D29"/>
    <mergeCell ref="A33:D33"/>
    <mergeCell ref="A35:D35"/>
    <mergeCell ref="A46:D46"/>
    <mergeCell ref="A47:D47"/>
    <mergeCell ref="A49:D49"/>
    <mergeCell ref="A41:D41"/>
    <mergeCell ref="A42:D42"/>
    <mergeCell ref="A43:D43"/>
    <mergeCell ref="A44:D44"/>
    <mergeCell ref="A45:D45"/>
    <mergeCell ref="A36:D36"/>
    <mergeCell ref="A37:D37"/>
    <mergeCell ref="A38:D38"/>
    <mergeCell ref="A39:D39"/>
    <mergeCell ref="A40:D40"/>
  </mergeCells>
  <printOptions horizontalCentered="1"/>
  <pageMargins left="0.5" right="0.5" top="1" bottom="1" header="0.5" footer="0.5"/>
  <pageSetup scale="86" orientation="portrait" r:id="rId3"/>
  <headerFooter alignWithMargins="0">
    <oddFooter>&amp;L&amp;9Form Revised 5/31/2019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70"/>
  <sheetViews>
    <sheetView tabSelected="1" zoomScaleSheetLayoutView="100" workbookViewId="0">
      <selection activeCell="H28" sqref="H28"/>
    </sheetView>
  </sheetViews>
  <sheetFormatPr defaultColWidth="8.85546875" defaultRowHeight="14.25"/>
  <cols>
    <col min="1" max="1" width="40.42578125" style="10" customWidth="1"/>
    <col min="2" max="2" width="16" style="10" customWidth="1"/>
    <col min="3" max="3" width="17.140625" style="10" customWidth="1"/>
    <col min="4" max="4" width="23.7109375" style="10" customWidth="1"/>
    <col min="5" max="5" width="12.5703125" style="10" customWidth="1"/>
    <col min="6" max="6" width="17.42578125" style="203" customWidth="1"/>
    <col min="7" max="7" width="12.28515625" style="10" customWidth="1"/>
    <col min="8" max="8" width="32.42578125" style="10" customWidth="1"/>
    <col min="9" max="9" width="22.42578125" style="10" customWidth="1"/>
    <col min="10" max="10" width="20.5703125" style="10" customWidth="1"/>
    <col min="11" max="11" width="18.7109375" style="10" customWidth="1"/>
    <col min="12" max="13" width="23.85546875" style="10" customWidth="1"/>
    <col min="14" max="14" width="17.28515625" style="10" customWidth="1"/>
    <col min="15" max="16384" width="8.85546875" style="10"/>
  </cols>
  <sheetData>
    <row r="1" spans="1:13" ht="15">
      <c r="A1" s="697" t="s">
        <v>144</v>
      </c>
      <c r="B1" s="697"/>
      <c r="C1" s="697"/>
      <c r="D1" s="697"/>
      <c r="E1" s="697"/>
      <c r="F1" s="697"/>
    </row>
    <row r="2" spans="1:13">
      <c r="C2" s="397"/>
      <c r="D2" s="397"/>
    </row>
    <row r="3" spans="1:13">
      <c r="A3" s="361" t="s">
        <v>8</v>
      </c>
    </row>
    <row r="4" spans="1:13" ht="15">
      <c r="A4" s="204" t="s">
        <v>132</v>
      </c>
      <c r="B4" s="95"/>
      <c r="C4" s="67"/>
      <c r="D4" s="74"/>
      <c r="E4" s="540" t="s">
        <v>49</v>
      </c>
      <c r="F4" s="276" t="s">
        <v>145</v>
      </c>
    </row>
    <row r="5" spans="1:13" ht="15">
      <c r="A5" s="204" t="s">
        <v>14</v>
      </c>
      <c r="B5" s="205"/>
      <c r="C5" s="206"/>
      <c r="D5" s="75"/>
      <c r="E5" s="41" t="s">
        <v>5</v>
      </c>
      <c r="F5" s="105">
        <v>0</v>
      </c>
    </row>
    <row r="7" spans="1:13" ht="15">
      <c r="A7" s="8" t="s">
        <v>146</v>
      </c>
      <c r="F7" s="10"/>
    </row>
    <row r="8" spans="1:13" ht="15" thickBot="1">
      <c r="A8" s="207"/>
      <c r="B8" s="207"/>
      <c r="C8" s="207"/>
      <c r="D8" s="207"/>
      <c r="E8" s="208"/>
      <c r="F8" s="208"/>
    </row>
    <row r="9" spans="1:13">
      <c r="A9" s="209" t="s">
        <v>147</v>
      </c>
      <c r="B9" s="667"/>
      <c r="C9" s="668"/>
      <c r="D9" s="668"/>
      <c r="E9" s="668"/>
      <c r="F9" s="669"/>
      <c r="H9" s="306" t="s">
        <v>148</v>
      </c>
      <c r="I9" s="675" t="s">
        <v>149</v>
      </c>
      <c r="J9" s="676"/>
      <c r="K9" s="676"/>
      <c r="L9" s="676"/>
      <c r="M9" s="677"/>
    </row>
    <row r="10" spans="1:13">
      <c r="A10" s="210" t="s">
        <v>150</v>
      </c>
      <c r="B10" s="670"/>
      <c r="C10" s="671"/>
      <c r="D10" s="671"/>
      <c r="E10" s="671"/>
      <c r="F10" s="672"/>
      <c r="H10" s="211" t="s">
        <v>151</v>
      </c>
      <c r="I10" s="678" t="s">
        <v>152</v>
      </c>
      <c r="J10" s="679"/>
      <c r="K10" s="679"/>
      <c r="L10" s="679"/>
      <c r="M10" s="680"/>
    </row>
    <row r="11" spans="1:13">
      <c r="A11" s="210" t="s">
        <v>153</v>
      </c>
      <c r="B11" s="673"/>
      <c r="C11" s="671"/>
      <c r="D11" s="671"/>
      <c r="E11" s="671"/>
      <c r="F11" s="672"/>
      <c r="H11" s="211" t="s">
        <v>154</v>
      </c>
      <c r="I11" s="681" t="s">
        <v>155</v>
      </c>
      <c r="J11" s="679"/>
      <c r="K11" s="679"/>
      <c r="L11" s="679"/>
      <c r="M11" s="680"/>
    </row>
    <row r="12" spans="1:13">
      <c r="A12" s="212"/>
      <c r="F12" s="213"/>
      <c r="H12" s="214"/>
      <c r="I12" s="207"/>
      <c r="J12" s="207"/>
      <c r="K12" s="207"/>
      <c r="L12" s="207"/>
      <c r="M12" s="215"/>
    </row>
    <row r="13" spans="1:13" ht="36" customHeight="1">
      <c r="A13" s="273" t="s">
        <v>156</v>
      </c>
      <c r="B13" s="77" t="s">
        <v>157</v>
      </c>
      <c r="C13" s="77" t="s">
        <v>158</v>
      </c>
      <c r="D13" s="77" t="s">
        <v>159</v>
      </c>
      <c r="E13" s="77" t="s">
        <v>85</v>
      </c>
      <c r="F13" s="216" t="s">
        <v>135</v>
      </c>
      <c r="H13" s="273" t="s">
        <v>156</v>
      </c>
      <c r="I13" s="77" t="s">
        <v>157</v>
      </c>
      <c r="J13" s="77" t="s">
        <v>158</v>
      </c>
      <c r="K13" s="77" t="s">
        <v>159</v>
      </c>
      <c r="L13" s="77" t="s">
        <v>85</v>
      </c>
      <c r="M13" s="216" t="s">
        <v>160</v>
      </c>
    </row>
    <row r="14" spans="1:13" ht="15.75" thickBot="1">
      <c r="A14" s="274"/>
      <c r="B14" s="290"/>
      <c r="C14" s="289"/>
      <c r="D14" s="293">
        <f>C14/12</f>
        <v>0</v>
      </c>
      <c r="E14" s="293">
        <f>B14*D14</f>
        <v>0</v>
      </c>
      <c r="F14" s="294">
        <f>A14*B14*D14</f>
        <v>0</v>
      </c>
      <c r="G14" s="284"/>
      <c r="H14" s="274">
        <v>100000</v>
      </c>
      <c r="I14" s="290">
        <v>0.75</v>
      </c>
      <c r="J14" s="289">
        <v>6</v>
      </c>
      <c r="K14" s="293">
        <f>J14/12</f>
        <v>0.5</v>
      </c>
      <c r="L14" s="293">
        <f>I14*K14</f>
        <v>0.375</v>
      </c>
      <c r="M14" s="294">
        <f>H14*I14*K14</f>
        <v>37500</v>
      </c>
    </row>
    <row r="15" spans="1:13" ht="15" thickBot="1">
      <c r="E15" s="78"/>
      <c r="F15" s="78"/>
    </row>
    <row r="16" spans="1:13">
      <c r="A16" s="209" t="s">
        <v>161</v>
      </c>
      <c r="B16" s="688"/>
      <c r="C16" s="689"/>
      <c r="D16" s="689"/>
      <c r="E16" s="689"/>
      <c r="F16" s="690"/>
    </row>
    <row r="17" spans="1:15">
      <c r="A17" s="210" t="s">
        <v>150</v>
      </c>
      <c r="B17" s="670"/>
      <c r="C17" s="671"/>
      <c r="D17" s="671"/>
      <c r="E17" s="671"/>
      <c r="F17" s="672"/>
      <c r="H17" s="674"/>
      <c r="I17" s="674"/>
      <c r="J17" s="674"/>
      <c r="K17" s="674"/>
      <c r="L17" s="674"/>
      <c r="M17" s="674"/>
      <c r="N17" s="674"/>
      <c r="O17" s="674"/>
    </row>
    <row r="18" spans="1:15">
      <c r="A18" s="210" t="s">
        <v>153</v>
      </c>
      <c r="B18" s="673"/>
      <c r="C18" s="671"/>
      <c r="D18" s="671"/>
      <c r="E18" s="671"/>
      <c r="F18" s="672"/>
      <c r="H18" s="674"/>
      <c r="I18" s="674"/>
      <c r="J18" s="674"/>
      <c r="K18" s="674"/>
      <c r="L18" s="674"/>
      <c r="M18" s="674"/>
      <c r="N18" s="674"/>
      <c r="O18" s="674"/>
    </row>
    <row r="19" spans="1:15">
      <c r="A19" s="212"/>
      <c r="F19" s="213"/>
      <c r="H19" s="682"/>
      <c r="I19" s="682"/>
      <c r="J19" s="682"/>
      <c r="K19" s="682"/>
      <c r="L19" s="682"/>
      <c r="M19" s="682"/>
      <c r="N19" s="682"/>
      <c r="O19" s="682"/>
    </row>
    <row r="20" spans="1:15" ht="30.75" customHeight="1">
      <c r="A20" s="273" t="s">
        <v>156</v>
      </c>
      <c r="B20" s="77" t="s">
        <v>157</v>
      </c>
      <c r="C20" s="77" t="s">
        <v>158</v>
      </c>
      <c r="D20" s="77" t="s">
        <v>159</v>
      </c>
      <c r="E20" s="77" t="s">
        <v>85</v>
      </c>
      <c r="F20" s="216" t="s">
        <v>135</v>
      </c>
      <c r="H20" s="682"/>
      <c r="I20" s="682"/>
      <c r="J20" s="682"/>
      <c r="K20" s="682"/>
      <c r="L20" s="682"/>
      <c r="M20" s="682"/>
      <c r="N20" s="682"/>
      <c r="O20" s="682"/>
    </row>
    <row r="21" spans="1:15" ht="15.75" thickBot="1">
      <c r="A21" s="274"/>
      <c r="B21" s="290"/>
      <c r="C21" s="289"/>
      <c r="D21" s="293">
        <f>C21/12</f>
        <v>0</v>
      </c>
      <c r="E21" s="293">
        <f>B21*D21</f>
        <v>0</v>
      </c>
      <c r="F21" s="294">
        <f>A21*B21*D21</f>
        <v>0</v>
      </c>
      <c r="G21" s="285"/>
    </row>
    <row r="22" spans="1:15" ht="15" thickBot="1">
      <c r="E22" s="78"/>
      <c r="F22" s="78"/>
    </row>
    <row r="23" spans="1:15">
      <c r="A23" s="209" t="s">
        <v>162</v>
      </c>
      <c r="B23" s="688"/>
      <c r="C23" s="689"/>
      <c r="D23" s="689"/>
      <c r="E23" s="689"/>
      <c r="F23" s="690"/>
    </row>
    <row r="24" spans="1:15">
      <c r="A24" s="210" t="s">
        <v>150</v>
      </c>
      <c r="B24" s="670"/>
      <c r="C24" s="671"/>
      <c r="D24" s="671"/>
      <c r="E24" s="671"/>
      <c r="F24" s="672"/>
      <c r="G24" s="283"/>
    </row>
    <row r="25" spans="1:15">
      <c r="A25" s="210" t="s">
        <v>153</v>
      </c>
      <c r="B25" s="673"/>
      <c r="C25" s="671"/>
      <c r="D25" s="671"/>
      <c r="E25" s="671"/>
      <c r="F25" s="672"/>
      <c r="G25" s="284"/>
    </row>
    <row r="26" spans="1:15">
      <c r="A26" s="212"/>
      <c r="F26" s="213"/>
    </row>
    <row r="27" spans="1:15" ht="33" customHeight="1">
      <c r="A27" s="273" t="s">
        <v>156</v>
      </c>
      <c r="B27" s="77" t="s">
        <v>157</v>
      </c>
      <c r="C27" s="77" t="s">
        <v>158</v>
      </c>
      <c r="D27" s="77" t="s">
        <v>159</v>
      </c>
      <c r="E27" s="77" t="s">
        <v>85</v>
      </c>
      <c r="F27" s="216" t="s">
        <v>135</v>
      </c>
    </row>
    <row r="28" spans="1:15" ht="15.75" thickBot="1">
      <c r="A28" s="274"/>
      <c r="B28" s="290"/>
      <c r="C28" s="289"/>
      <c r="D28" s="293">
        <f>C28/12</f>
        <v>0</v>
      </c>
      <c r="E28" s="293">
        <f>B28*D28</f>
        <v>0</v>
      </c>
      <c r="F28" s="294">
        <f>A28*B28*D28</f>
        <v>0</v>
      </c>
    </row>
    <row r="29" spans="1:15" ht="15" thickBot="1">
      <c r="E29" s="78"/>
      <c r="F29" s="78"/>
    </row>
    <row r="30" spans="1:15">
      <c r="A30" s="209" t="s">
        <v>163</v>
      </c>
      <c r="B30" s="688"/>
      <c r="C30" s="689"/>
      <c r="D30" s="689"/>
      <c r="E30" s="689"/>
      <c r="F30" s="690"/>
    </row>
    <row r="31" spans="1:15">
      <c r="A31" s="210" t="s">
        <v>150</v>
      </c>
      <c r="B31" s="670"/>
      <c r="C31" s="671"/>
      <c r="D31" s="671"/>
      <c r="E31" s="671"/>
      <c r="F31" s="672"/>
    </row>
    <row r="32" spans="1:15">
      <c r="A32" s="210" t="s">
        <v>153</v>
      </c>
      <c r="B32" s="673"/>
      <c r="C32" s="671"/>
      <c r="D32" s="671"/>
      <c r="E32" s="671"/>
      <c r="F32" s="672"/>
    </row>
    <row r="33" spans="1:6">
      <c r="A33" s="212"/>
      <c r="F33" s="213"/>
    </row>
    <row r="34" spans="1:6" ht="36.75" customHeight="1">
      <c r="A34" s="273" t="s">
        <v>156</v>
      </c>
      <c r="B34" s="77" t="s">
        <v>157</v>
      </c>
      <c r="C34" s="77" t="s">
        <v>158</v>
      </c>
      <c r="D34" s="77" t="s">
        <v>159</v>
      </c>
      <c r="E34" s="77" t="s">
        <v>85</v>
      </c>
      <c r="F34" s="216" t="s">
        <v>135</v>
      </c>
    </row>
    <row r="35" spans="1:6" ht="15.75" thickBot="1">
      <c r="A35" s="274"/>
      <c r="B35" s="290"/>
      <c r="C35" s="289"/>
      <c r="D35" s="293">
        <f>C35/12</f>
        <v>0</v>
      </c>
      <c r="E35" s="293">
        <f>B35*D35</f>
        <v>0</v>
      </c>
      <c r="F35" s="294">
        <f>A35*B35*D35</f>
        <v>0</v>
      </c>
    </row>
    <row r="36" spans="1:6" ht="15.75" thickBot="1">
      <c r="A36" s="217"/>
      <c r="B36" s="195"/>
      <c r="C36" s="218"/>
      <c r="D36" s="196"/>
      <c r="E36" s="196"/>
      <c r="F36" s="219"/>
    </row>
    <row r="37" spans="1:6">
      <c r="A37" s="209" t="s">
        <v>164</v>
      </c>
      <c r="B37" s="688"/>
      <c r="C37" s="689"/>
      <c r="D37" s="689"/>
      <c r="E37" s="689"/>
      <c r="F37" s="690"/>
    </row>
    <row r="38" spans="1:6">
      <c r="A38" s="210" t="s">
        <v>150</v>
      </c>
      <c r="B38" s="670"/>
      <c r="C38" s="671"/>
      <c r="D38" s="671"/>
      <c r="E38" s="671"/>
      <c r="F38" s="672"/>
    </row>
    <row r="39" spans="1:6">
      <c r="A39" s="210" t="s">
        <v>153</v>
      </c>
      <c r="B39" s="673"/>
      <c r="C39" s="671"/>
      <c r="D39" s="671"/>
      <c r="E39" s="671"/>
      <c r="F39" s="672"/>
    </row>
    <row r="40" spans="1:6">
      <c r="A40" s="212"/>
      <c r="F40" s="213"/>
    </row>
    <row r="41" spans="1:6" ht="33.75" customHeight="1">
      <c r="A41" s="273" t="s">
        <v>156</v>
      </c>
      <c r="B41" s="77" t="s">
        <v>157</v>
      </c>
      <c r="C41" s="77" t="s">
        <v>158</v>
      </c>
      <c r="D41" s="77" t="s">
        <v>159</v>
      </c>
      <c r="E41" s="77" t="s">
        <v>85</v>
      </c>
      <c r="F41" s="216" t="s">
        <v>135</v>
      </c>
    </row>
    <row r="42" spans="1:6" ht="15.75" thickBot="1">
      <c r="A42" s="274"/>
      <c r="B42" s="290"/>
      <c r="C42" s="289"/>
      <c r="D42" s="293">
        <f>C42/12</f>
        <v>0</v>
      </c>
      <c r="E42" s="293">
        <f>B42*D42</f>
        <v>0</v>
      </c>
      <c r="F42" s="294">
        <f>A42*B42*D42</f>
        <v>0</v>
      </c>
    </row>
    <row r="43" spans="1:6" ht="15.75" thickBot="1">
      <c r="A43" s="217"/>
      <c r="B43" s="195"/>
      <c r="C43" s="218"/>
      <c r="D43" s="196"/>
      <c r="E43" s="196"/>
      <c r="F43" s="219"/>
    </row>
    <row r="44" spans="1:6">
      <c r="A44" s="209" t="s">
        <v>165</v>
      </c>
      <c r="B44" s="688"/>
      <c r="C44" s="689"/>
      <c r="D44" s="689"/>
      <c r="E44" s="689"/>
      <c r="F44" s="690"/>
    </row>
    <row r="45" spans="1:6">
      <c r="A45" s="210" t="s">
        <v>150</v>
      </c>
      <c r="B45" s="670"/>
      <c r="C45" s="671"/>
      <c r="D45" s="671"/>
      <c r="E45" s="671"/>
      <c r="F45" s="672"/>
    </row>
    <row r="46" spans="1:6">
      <c r="A46" s="210" t="s">
        <v>153</v>
      </c>
      <c r="B46" s="673"/>
      <c r="C46" s="671"/>
      <c r="D46" s="671"/>
      <c r="E46" s="671"/>
      <c r="F46" s="672"/>
    </row>
    <row r="47" spans="1:6">
      <c r="A47" s="212"/>
      <c r="F47" s="213"/>
    </row>
    <row r="48" spans="1:6" ht="31.5" customHeight="1">
      <c r="A48" s="273" t="s">
        <v>156</v>
      </c>
      <c r="B48" s="77" t="s">
        <v>157</v>
      </c>
      <c r="C48" s="77" t="s">
        <v>158</v>
      </c>
      <c r="D48" s="77" t="s">
        <v>159</v>
      </c>
      <c r="E48" s="77" t="s">
        <v>85</v>
      </c>
      <c r="F48" s="216" t="s">
        <v>135</v>
      </c>
    </row>
    <row r="49" spans="1:6" ht="15.75" thickBot="1">
      <c r="A49" s="274"/>
      <c r="B49" s="290"/>
      <c r="C49" s="289"/>
      <c r="D49" s="293">
        <f>C49/12</f>
        <v>0</v>
      </c>
      <c r="E49" s="293">
        <f>B49*D49</f>
        <v>0</v>
      </c>
      <c r="F49" s="294">
        <f>A49*B49*D49</f>
        <v>0</v>
      </c>
    </row>
    <row r="50" spans="1:6" ht="15">
      <c r="A50" s="217"/>
      <c r="B50" s="195"/>
      <c r="C50" s="218"/>
      <c r="D50" s="196"/>
      <c r="E50" s="196"/>
      <c r="F50" s="219"/>
    </row>
    <row r="51" spans="1:6" ht="15">
      <c r="B51" s="83" t="s">
        <v>166</v>
      </c>
      <c r="C51" s="197">
        <f>C14+C21+C28+C35</f>
        <v>0</v>
      </c>
      <c r="E51" s="83" t="s">
        <v>167</v>
      </c>
      <c r="F51" s="295">
        <f>F14+F21+F28+F35+F42+F49</f>
        <v>0</v>
      </c>
    </row>
    <row r="52" spans="1:6">
      <c r="F52" s="10"/>
    </row>
    <row r="53" spans="1:6" ht="15">
      <c r="A53" s="8" t="s">
        <v>168</v>
      </c>
      <c r="B53" s="197"/>
      <c r="F53" s="220"/>
    </row>
    <row r="54" spans="1:6" ht="15">
      <c r="A54" s="693" t="s">
        <v>169</v>
      </c>
      <c r="B54" s="694"/>
      <c r="C54" s="694"/>
      <c r="D54" s="694"/>
      <c r="E54" s="691" t="s">
        <v>135</v>
      </c>
      <c r="F54" s="692"/>
    </row>
    <row r="55" spans="1:6">
      <c r="A55" s="685" t="s">
        <v>170</v>
      </c>
      <c r="B55" s="686"/>
      <c r="C55" s="686"/>
      <c r="D55" s="687"/>
      <c r="E55" s="683"/>
      <c r="F55" s="684"/>
    </row>
    <row r="56" spans="1:6">
      <c r="A56" s="685" t="s">
        <v>171</v>
      </c>
      <c r="B56" s="686"/>
      <c r="C56" s="686"/>
      <c r="D56" s="687"/>
      <c r="E56" s="683"/>
      <c r="F56" s="684"/>
    </row>
    <row r="57" spans="1:6">
      <c r="A57" s="685" t="s">
        <v>172</v>
      </c>
      <c r="B57" s="686"/>
      <c r="C57" s="686"/>
      <c r="D57" s="687"/>
      <c r="E57" s="683"/>
      <c r="F57" s="684"/>
    </row>
    <row r="58" spans="1:6">
      <c r="A58" s="685" t="s">
        <v>173</v>
      </c>
      <c r="B58" s="686"/>
      <c r="C58" s="686"/>
      <c r="D58" s="687"/>
      <c r="E58" s="683"/>
      <c r="F58" s="684"/>
    </row>
    <row r="59" spans="1:6">
      <c r="A59" s="685" t="s">
        <v>174</v>
      </c>
      <c r="B59" s="686"/>
      <c r="C59" s="686"/>
      <c r="D59" s="687"/>
      <c r="E59" s="683"/>
      <c r="F59" s="684"/>
    </row>
    <row r="60" spans="1:6">
      <c r="A60" s="685" t="s">
        <v>175</v>
      </c>
      <c r="B60" s="686"/>
      <c r="C60" s="686"/>
      <c r="D60" s="687"/>
      <c r="E60" s="683"/>
      <c r="F60" s="684"/>
    </row>
    <row r="61" spans="1:6">
      <c r="A61" s="685" t="s">
        <v>176</v>
      </c>
      <c r="B61" s="686"/>
      <c r="C61" s="686"/>
      <c r="D61" s="687"/>
      <c r="E61" s="683"/>
      <c r="F61" s="684"/>
    </row>
    <row r="62" spans="1:6">
      <c r="A62" s="685" t="s">
        <v>177</v>
      </c>
      <c r="B62" s="686"/>
      <c r="C62" s="686"/>
      <c r="D62" s="687"/>
      <c r="E62" s="683"/>
      <c r="F62" s="684"/>
    </row>
    <row r="63" spans="1:6">
      <c r="A63" s="685" t="s">
        <v>177</v>
      </c>
      <c r="B63" s="686"/>
      <c r="C63" s="686"/>
      <c r="D63" s="687"/>
      <c r="E63" s="683"/>
      <c r="F63" s="684"/>
    </row>
    <row r="64" spans="1:6" ht="15">
      <c r="D64" s="79" t="s">
        <v>178</v>
      </c>
      <c r="E64" s="695">
        <f>SUM(E55:F63)</f>
        <v>0</v>
      </c>
      <c r="F64" s="696"/>
    </row>
    <row r="65" spans="1:13">
      <c r="F65" s="10"/>
    </row>
    <row r="66" spans="1:13" ht="15">
      <c r="C66" s="198"/>
      <c r="E66" s="83" t="s">
        <v>179</v>
      </c>
      <c r="F66" s="296">
        <f>IF(E64=0,0,E64/F51)</f>
        <v>0</v>
      </c>
    </row>
    <row r="67" spans="1:13" ht="15.75" thickBot="1">
      <c r="A67" s="17"/>
      <c r="D67" s="198"/>
      <c r="E67" s="8"/>
      <c r="F67" s="10"/>
    </row>
    <row r="68" spans="1:13" ht="15.75" thickBot="1">
      <c r="C68" s="80"/>
      <c r="D68" s="81"/>
      <c r="E68" s="82" t="s">
        <v>180</v>
      </c>
      <c r="F68" s="221">
        <f>ROUND(F51+E64,0)</f>
        <v>0</v>
      </c>
    </row>
    <row r="69" spans="1:13" ht="15">
      <c r="E69" s="83"/>
      <c r="F69" s="222"/>
    </row>
    <row r="70" spans="1:13" ht="15">
      <c r="A70" s="8" t="s">
        <v>181</v>
      </c>
      <c r="F70" s="10"/>
    </row>
    <row r="72" spans="1:13">
      <c r="A72" s="84"/>
      <c r="B72" s="84"/>
    </row>
    <row r="73" spans="1:13" s="207" customFormat="1" ht="15">
      <c r="A73" s="223" t="s">
        <v>182</v>
      </c>
      <c r="B73" s="224"/>
      <c r="C73" s="225"/>
      <c r="D73" s="225"/>
      <c r="E73" s="224"/>
      <c r="F73" s="226"/>
    </row>
    <row r="74" spans="1:13" s="207" customFormat="1" ht="15">
      <c r="A74" s="227"/>
      <c r="B74" s="224"/>
      <c r="C74" s="225"/>
      <c r="D74" s="225"/>
      <c r="E74" s="224"/>
      <c r="F74" s="226"/>
    </row>
    <row r="75" spans="1:13" ht="15">
      <c r="A75" s="547" t="s">
        <v>183</v>
      </c>
      <c r="B75" s="657" t="s">
        <v>184</v>
      </c>
      <c r="C75" s="665"/>
      <c r="D75" s="664"/>
      <c r="E75" s="547" t="s">
        <v>185</v>
      </c>
      <c r="F75" s="216" t="s">
        <v>135</v>
      </c>
      <c r="H75" s="519" t="s">
        <v>183</v>
      </c>
      <c r="I75" s="554" t="s">
        <v>184</v>
      </c>
      <c r="J75" s="661"/>
      <c r="K75" s="661"/>
      <c r="L75" s="519" t="s">
        <v>185</v>
      </c>
      <c r="M75" s="199" t="s">
        <v>186</v>
      </c>
    </row>
    <row r="76" spans="1:13">
      <c r="A76" s="9"/>
      <c r="B76" s="655"/>
      <c r="C76" s="655"/>
      <c r="D76" s="655"/>
      <c r="E76" s="9"/>
      <c r="F76" s="200"/>
      <c r="H76" s="228" t="s">
        <v>187</v>
      </c>
      <c r="I76" s="656" t="s">
        <v>188</v>
      </c>
      <c r="J76" s="656"/>
      <c r="K76" s="656"/>
      <c r="L76" s="228" t="s">
        <v>189</v>
      </c>
      <c r="M76" s="229">
        <f>5000*12</f>
        <v>60000</v>
      </c>
    </row>
    <row r="77" spans="1:13">
      <c r="A77" s="228"/>
      <c r="B77" s="655"/>
      <c r="C77" s="655"/>
      <c r="D77" s="655"/>
      <c r="E77" s="228"/>
      <c r="F77" s="230"/>
    </row>
    <row r="78" spans="1:13">
      <c r="A78" s="228"/>
      <c r="B78" s="655"/>
      <c r="C78" s="655"/>
      <c r="D78" s="655"/>
      <c r="E78" s="228"/>
      <c r="F78" s="230"/>
    </row>
    <row r="79" spans="1:13">
      <c r="A79" s="228"/>
      <c r="B79" s="655"/>
      <c r="C79" s="655"/>
      <c r="D79" s="655"/>
      <c r="E79" s="228"/>
      <c r="F79" s="230"/>
    </row>
    <row r="80" spans="1:13">
      <c r="A80" s="228"/>
      <c r="B80" s="655"/>
      <c r="C80" s="655"/>
      <c r="D80" s="655"/>
      <c r="E80" s="228"/>
      <c r="F80" s="230"/>
    </row>
    <row r="81" spans="1:13" ht="15">
      <c r="E81" s="83" t="s">
        <v>190</v>
      </c>
      <c r="F81" s="297">
        <f>ROUND(SUM(F76:F80),0)</f>
        <v>0</v>
      </c>
    </row>
    <row r="83" spans="1:13" ht="15">
      <c r="A83" s="223" t="s">
        <v>191</v>
      </c>
    </row>
    <row r="84" spans="1:13" ht="15">
      <c r="A84" s="227"/>
    </row>
    <row r="85" spans="1:13" ht="15">
      <c r="A85" s="547" t="s">
        <v>183</v>
      </c>
      <c r="B85" s="666" t="s">
        <v>184</v>
      </c>
      <c r="C85" s="655"/>
      <c r="D85" s="655"/>
      <c r="E85" s="547" t="s">
        <v>185</v>
      </c>
      <c r="F85" s="216" t="s">
        <v>135</v>
      </c>
      <c r="H85" s="519" t="s">
        <v>183</v>
      </c>
      <c r="I85" s="554" t="s">
        <v>184</v>
      </c>
      <c r="J85" s="661"/>
      <c r="K85" s="661"/>
      <c r="L85" s="519" t="s">
        <v>185</v>
      </c>
      <c r="M85" s="199" t="s">
        <v>186</v>
      </c>
    </row>
    <row r="86" spans="1:13">
      <c r="A86" s="9"/>
      <c r="B86" s="655"/>
      <c r="C86" s="655"/>
      <c r="D86" s="655"/>
      <c r="E86" s="9"/>
      <c r="F86" s="200"/>
      <c r="H86" s="228" t="s">
        <v>192</v>
      </c>
      <c r="I86" s="656" t="s">
        <v>193</v>
      </c>
      <c r="J86" s="656"/>
      <c r="K86" s="656"/>
      <c r="L86" s="228" t="s">
        <v>194</v>
      </c>
      <c r="M86" s="229">
        <f>12*200</f>
        <v>2400</v>
      </c>
    </row>
    <row r="87" spans="1:13">
      <c r="A87" s="9"/>
      <c r="B87" s="655"/>
      <c r="C87" s="655"/>
      <c r="D87" s="655"/>
      <c r="E87" s="9"/>
      <c r="F87" s="200"/>
    </row>
    <row r="88" spans="1:13">
      <c r="A88" s="9"/>
      <c r="B88" s="655"/>
      <c r="C88" s="655"/>
      <c r="D88" s="655"/>
      <c r="E88" s="9"/>
      <c r="F88" s="200"/>
    </row>
    <row r="89" spans="1:13">
      <c r="A89" s="9"/>
      <c r="B89" s="655"/>
      <c r="C89" s="655"/>
      <c r="D89" s="655"/>
      <c r="E89" s="9"/>
      <c r="F89" s="200"/>
    </row>
    <row r="90" spans="1:13">
      <c r="A90" s="9"/>
      <c r="B90" s="655"/>
      <c r="C90" s="655"/>
      <c r="D90" s="655"/>
      <c r="E90" s="9"/>
      <c r="F90" s="200"/>
    </row>
    <row r="91" spans="1:13" ht="15">
      <c r="E91" s="83" t="s">
        <v>195</v>
      </c>
      <c r="F91" s="297">
        <f>ROUND(SUM(F86:F90),0)</f>
        <v>0</v>
      </c>
    </row>
    <row r="92" spans="1:13" ht="15">
      <c r="A92" s="227"/>
    </row>
    <row r="93" spans="1:13" ht="15">
      <c r="A93" s="223" t="s">
        <v>196</v>
      </c>
    </row>
    <row r="94" spans="1:13" ht="15">
      <c r="A94" s="227"/>
    </row>
    <row r="95" spans="1:13" ht="15">
      <c r="A95" s="547" t="s">
        <v>183</v>
      </c>
      <c r="B95" s="666" t="s">
        <v>184</v>
      </c>
      <c r="C95" s="655"/>
      <c r="D95" s="655"/>
      <c r="E95" s="547" t="s">
        <v>185</v>
      </c>
      <c r="F95" s="216" t="s">
        <v>135</v>
      </c>
      <c r="H95" s="519" t="s">
        <v>183</v>
      </c>
      <c r="I95" s="554" t="s">
        <v>184</v>
      </c>
      <c r="J95" s="661"/>
      <c r="K95" s="661"/>
      <c r="L95" s="519" t="s">
        <v>185</v>
      </c>
      <c r="M95" s="199" t="s">
        <v>186</v>
      </c>
    </row>
    <row r="96" spans="1:13">
      <c r="A96" s="9"/>
      <c r="B96" s="655"/>
      <c r="C96" s="655"/>
      <c r="D96" s="655"/>
      <c r="E96" s="9"/>
      <c r="F96" s="200"/>
      <c r="H96" s="228" t="s">
        <v>197</v>
      </c>
      <c r="I96" s="656" t="s">
        <v>198</v>
      </c>
      <c r="J96" s="656"/>
      <c r="K96" s="656"/>
      <c r="L96" s="228" t="s">
        <v>199</v>
      </c>
      <c r="M96" s="229">
        <f>100*12</f>
        <v>1200</v>
      </c>
    </row>
    <row r="97" spans="1:13">
      <c r="A97" s="9"/>
      <c r="B97" s="655"/>
      <c r="C97" s="655"/>
      <c r="D97" s="655"/>
      <c r="E97" s="9"/>
      <c r="F97" s="200"/>
    </row>
    <row r="98" spans="1:13">
      <c r="A98" s="9"/>
      <c r="B98" s="655"/>
      <c r="C98" s="655"/>
      <c r="D98" s="655"/>
      <c r="E98" s="9"/>
      <c r="F98" s="200"/>
    </row>
    <row r="99" spans="1:13">
      <c r="A99" s="9"/>
      <c r="B99" s="655"/>
      <c r="C99" s="655"/>
      <c r="D99" s="655"/>
      <c r="E99" s="9"/>
      <c r="F99" s="200"/>
    </row>
    <row r="100" spans="1:13">
      <c r="A100" s="9"/>
      <c r="B100" s="655"/>
      <c r="C100" s="655"/>
      <c r="D100" s="655"/>
      <c r="E100" s="9"/>
      <c r="F100" s="200"/>
    </row>
    <row r="101" spans="1:13" ht="15">
      <c r="A101" s="227"/>
      <c r="E101" s="83" t="s">
        <v>200</v>
      </c>
      <c r="F101" s="297">
        <f>ROUND(SUM(F96:F100),0)</f>
        <v>0</v>
      </c>
    </row>
    <row r="103" spans="1:13" ht="15">
      <c r="A103" s="223" t="s">
        <v>201</v>
      </c>
    </row>
    <row r="104" spans="1:13">
      <c r="E104" s="17"/>
      <c r="F104" s="198"/>
    </row>
    <row r="105" spans="1:13" ht="15">
      <c r="A105" s="657" t="s">
        <v>202</v>
      </c>
      <c r="B105" s="597"/>
      <c r="C105" s="547" t="s">
        <v>203</v>
      </c>
      <c r="D105" s="547" t="s">
        <v>183</v>
      </c>
      <c r="E105" s="547" t="s">
        <v>185</v>
      </c>
      <c r="F105" s="216" t="s">
        <v>135</v>
      </c>
      <c r="H105" s="519" t="s">
        <v>202</v>
      </c>
      <c r="J105" s="519" t="s">
        <v>203</v>
      </c>
      <c r="K105" s="519" t="s">
        <v>183</v>
      </c>
      <c r="L105" s="519" t="s">
        <v>185</v>
      </c>
      <c r="M105" s="201" t="s">
        <v>186</v>
      </c>
    </row>
    <row r="106" spans="1:13">
      <c r="A106" s="659"/>
      <c r="B106" s="655"/>
      <c r="C106" s="543"/>
      <c r="D106" s="543"/>
      <c r="E106" s="543"/>
      <c r="F106" s="202"/>
      <c r="H106" s="660" t="s">
        <v>204</v>
      </c>
      <c r="I106" s="656"/>
      <c r="J106" s="544" t="s">
        <v>205</v>
      </c>
      <c r="K106" s="544" t="s">
        <v>206</v>
      </c>
      <c r="L106" s="544" t="s">
        <v>207</v>
      </c>
      <c r="M106" s="232">
        <v>800</v>
      </c>
    </row>
    <row r="107" spans="1:13" ht="28.5">
      <c r="A107" s="659"/>
      <c r="B107" s="655"/>
      <c r="C107" s="543"/>
      <c r="D107" s="543"/>
      <c r="E107" s="543"/>
      <c r="F107" s="202"/>
      <c r="H107" s="658"/>
      <c r="I107" s="597"/>
      <c r="J107" s="541"/>
      <c r="K107" s="9" t="s">
        <v>208</v>
      </c>
      <c r="L107" s="544" t="s">
        <v>209</v>
      </c>
      <c r="M107" s="232">
        <f>200*3*2</f>
        <v>1200</v>
      </c>
    </row>
    <row r="108" spans="1:13" ht="15">
      <c r="A108" s="659"/>
      <c r="B108" s="655"/>
      <c r="C108" s="543"/>
      <c r="D108" s="543"/>
      <c r="E108" s="543"/>
      <c r="F108" s="202"/>
      <c r="L108" s="83" t="s">
        <v>210</v>
      </c>
      <c r="M108" s="301">
        <f>SUM(M106:M107)</f>
        <v>2000</v>
      </c>
    </row>
    <row r="109" spans="1:13">
      <c r="A109" s="659"/>
      <c r="B109" s="655"/>
      <c r="C109" s="543"/>
      <c r="D109" s="543"/>
      <c r="E109" s="543"/>
      <c r="F109" s="202"/>
    </row>
    <row r="110" spans="1:13" ht="15">
      <c r="E110" s="83" t="s">
        <v>210</v>
      </c>
      <c r="F110" s="297">
        <f>ROUND(SUM(F106:F109),0)</f>
        <v>0</v>
      </c>
    </row>
    <row r="112" spans="1:13" ht="15">
      <c r="A112" s="223" t="s">
        <v>211</v>
      </c>
    </row>
    <row r="113" spans="1:13" ht="15">
      <c r="A113" s="227"/>
    </row>
    <row r="114" spans="1:13" ht="15">
      <c r="A114" s="547" t="s">
        <v>212</v>
      </c>
      <c r="B114" s="666" t="s">
        <v>55</v>
      </c>
      <c r="C114" s="655"/>
      <c r="D114" s="655"/>
      <c r="E114" s="547" t="s">
        <v>185</v>
      </c>
      <c r="F114" s="216" t="s">
        <v>135</v>
      </c>
      <c r="H114" s="519" t="s">
        <v>212</v>
      </c>
      <c r="I114" s="554" t="s">
        <v>55</v>
      </c>
      <c r="J114" s="661"/>
      <c r="K114" s="661"/>
      <c r="L114" s="519" t="s">
        <v>185</v>
      </c>
      <c r="M114" s="199" t="s">
        <v>186</v>
      </c>
    </row>
    <row r="115" spans="1:13">
      <c r="A115" s="9"/>
      <c r="B115" s="655"/>
      <c r="C115" s="655"/>
      <c r="D115" s="655"/>
      <c r="E115" s="9"/>
      <c r="F115" s="200"/>
      <c r="H115" s="228" t="s">
        <v>213</v>
      </c>
      <c r="I115" s="656" t="s">
        <v>214</v>
      </c>
      <c r="J115" s="656"/>
      <c r="K115" s="656"/>
      <c r="L115" s="228" t="s">
        <v>215</v>
      </c>
      <c r="M115" s="229">
        <f>500*4</f>
        <v>2000</v>
      </c>
    </row>
    <row r="116" spans="1:13">
      <c r="A116" s="9"/>
      <c r="B116" s="655"/>
      <c r="C116" s="655"/>
      <c r="D116" s="655"/>
      <c r="E116" s="9"/>
      <c r="F116" s="200"/>
    </row>
    <row r="117" spans="1:13">
      <c r="A117" s="9"/>
      <c r="B117" s="655"/>
      <c r="C117" s="655"/>
      <c r="D117" s="655"/>
      <c r="E117" s="9"/>
      <c r="F117" s="200"/>
    </row>
    <row r="118" spans="1:13">
      <c r="A118" s="9"/>
      <c r="B118" s="655"/>
      <c r="C118" s="655"/>
      <c r="D118" s="655"/>
      <c r="E118" s="9"/>
      <c r="F118" s="200"/>
    </row>
    <row r="119" spans="1:13" ht="15">
      <c r="E119" s="83" t="s">
        <v>216</v>
      </c>
      <c r="F119" s="297">
        <f>ROUND(SUM(F115:F118),0)</f>
        <v>0</v>
      </c>
    </row>
    <row r="121" spans="1:13" ht="15">
      <c r="A121" s="223" t="s">
        <v>217</v>
      </c>
    </row>
    <row r="122" spans="1:13" ht="15">
      <c r="A122" s="227"/>
    </row>
    <row r="123" spans="1:13" ht="15">
      <c r="A123" s="519" t="s">
        <v>183</v>
      </c>
      <c r="B123" s="554" t="s">
        <v>184</v>
      </c>
      <c r="C123" s="661"/>
      <c r="D123" s="661"/>
      <c r="E123" s="519" t="s">
        <v>185</v>
      </c>
      <c r="F123" s="216" t="s">
        <v>135</v>
      </c>
      <c r="H123" s="519" t="s">
        <v>183</v>
      </c>
      <c r="I123" s="554" t="s">
        <v>184</v>
      </c>
      <c r="J123" s="661"/>
      <c r="K123" s="661"/>
      <c r="L123" s="519" t="s">
        <v>185</v>
      </c>
      <c r="M123" s="199" t="s">
        <v>186</v>
      </c>
    </row>
    <row r="124" spans="1:13">
      <c r="A124" s="9"/>
      <c r="B124" s="655"/>
      <c r="C124" s="655"/>
      <c r="D124" s="655"/>
      <c r="E124" s="9"/>
      <c r="F124" s="200"/>
      <c r="H124" s="228" t="s">
        <v>218</v>
      </c>
      <c r="I124" s="656" t="s">
        <v>219</v>
      </c>
      <c r="J124" s="656"/>
      <c r="K124" s="656"/>
      <c r="L124" s="228" t="s">
        <v>220</v>
      </c>
      <c r="M124" s="229">
        <f>15*20</f>
        <v>300</v>
      </c>
    </row>
    <row r="125" spans="1:13">
      <c r="A125" s="228"/>
      <c r="B125" s="656"/>
      <c r="C125" s="656"/>
      <c r="D125" s="656"/>
      <c r="E125" s="228"/>
      <c r="F125" s="229"/>
    </row>
    <row r="126" spans="1:13" ht="15">
      <c r="E126" s="83" t="s">
        <v>221</v>
      </c>
      <c r="F126" s="231">
        <f>SUM(F124:F125)</f>
        <v>0</v>
      </c>
    </row>
    <row r="127" spans="1:13" ht="15" thickBot="1"/>
    <row r="128" spans="1:13" ht="15.75" thickBot="1">
      <c r="D128" s="80"/>
      <c r="E128" s="69" t="s">
        <v>222</v>
      </c>
      <c r="F128" s="221">
        <f>ROUND(F81+F91+F101+F110+F119+F126,0)</f>
        <v>0</v>
      </c>
    </row>
    <row r="130" spans="1:13" ht="15">
      <c r="A130" s="8" t="s">
        <v>223</v>
      </c>
      <c r="F130" s="198"/>
    </row>
    <row r="132" spans="1:13" ht="15">
      <c r="A132" s="519" t="s">
        <v>224</v>
      </c>
      <c r="B132" s="554" t="s">
        <v>184</v>
      </c>
      <c r="C132" s="661"/>
      <c r="D132" s="661"/>
      <c r="E132" s="519"/>
      <c r="F132" s="216" t="s">
        <v>135</v>
      </c>
      <c r="H132" s="519" t="s">
        <v>224</v>
      </c>
      <c r="I132" s="554" t="s">
        <v>184</v>
      </c>
      <c r="J132" s="661"/>
      <c r="K132" s="661"/>
      <c r="L132" s="519"/>
      <c r="M132" s="199" t="s">
        <v>186</v>
      </c>
    </row>
    <row r="133" spans="1:13">
      <c r="A133" s="9"/>
      <c r="B133" s="658"/>
      <c r="C133" s="665"/>
      <c r="D133" s="665"/>
      <c r="E133" s="664"/>
      <c r="F133" s="200"/>
      <c r="H133" s="228" t="s">
        <v>225</v>
      </c>
      <c r="I133" s="662" t="s">
        <v>226</v>
      </c>
      <c r="J133" s="663"/>
      <c r="K133" s="663"/>
      <c r="L133" s="664"/>
      <c r="M133" s="229">
        <v>15000</v>
      </c>
    </row>
    <row r="134" spans="1:13">
      <c r="A134" s="9"/>
      <c r="B134" s="542"/>
      <c r="C134" s="546"/>
      <c r="D134" s="546"/>
      <c r="E134" s="545"/>
      <c r="F134" s="200"/>
      <c r="H134" s="224"/>
      <c r="I134" s="207"/>
      <c r="J134" s="207"/>
      <c r="K134" s="207"/>
      <c r="M134" s="226"/>
    </row>
    <row r="135" spans="1:13" ht="15" thickBot="1">
      <c r="A135" s="228"/>
      <c r="B135" s="662"/>
      <c r="C135" s="663"/>
      <c r="D135" s="663"/>
      <c r="E135" s="664"/>
      <c r="F135" s="200"/>
    </row>
    <row r="136" spans="1:13" ht="15.75" thickBot="1">
      <c r="D136" s="80"/>
      <c r="E136" s="69" t="s">
        <v>227</v>
      </c>
      <c r="F136" s="298">
        <f>ROUND(SUM(F133:F135),0)</f>
        <v>0</v>
      </c>
    </row>
    <row r="137" spans="1:13" ht="15" thickBot="1"/>
    <row r="138" spans="1:13" ht="15.75" thickBot="1">
      <c r="D138" s="80"/>
      <c r="E138" s="82" t="s">
        <v>228</v>
      </c>
      <c r="F138" s="298">
        <f>ROUND(F68+F128+F136,0)</f>
        <v>0</v>
      </c>
    </row>
    <row r="140" spans="1:13" ht="15">
      <c r="A140" s="8" t="s">
        <v>229</v>
      </c>
      <c r="B140" s="85"/>
      <c r="F140" s="198"/>
    </row>
    <row r="141" spans="1:13" ht="15">
      <c r="B141" s="85"/>
    </row>
    <row r="142" spans="1:13" ht="15">
      <c r="A142" s="8" t="s">
        <v>230</v>
      </c>
      <c r="F142" s="216" t="s">
        <v>135</v>
      </c>
    </row>
    <row r="143" spans="1:13">
      <c r="A143" s="542"/>
      <c r="B143" s="86"/>
      <c r="C143" s="546"/>
      <c r="D143" s="546"/>
      <c r="E143" s="545"/>
      <c r="F143" s="233"/>
    </row>
    <row r="144" spans="1:13">
      <c r="A144" s="234"/>
      <c r="B144" s="87"/>
      <c r="C144" s="38"/>
      <c r="D144" s="38"/>
      <c r="E144" s="88"/>
      <c r="F144" s="235"/>
    </row>
    <row r="145" spans="1:6">
      <c r="A145" s="234"/>
      <c r="B145" s="87"/>
      <c r="C145" s="38"/>
      <c r="D145" s="38"/>
      <c r="E145" s="88"/>
      <c r="F145" s="235"/>
    </row>
    <row r="146" spans="1:6">
      <c r="A146" s="234"/>
      <c r="B146" s="87"/>
      <c r="C146" s="38"/>
      <c r="D146" s="38"/>
      <c r="E146" s="88"/>
      <c r="F146" s="235"/>
    </row>
    <row r="147" spans="1:6">
      <c r="B147" s="97"/>
      <c r="F147" s="198"/>
    </row>
    <row r="148" spans="1:6" ht="15.75" thickBot="1">
      <c r="A148" s="236"/>
      <c r="E148" s="83" t="s">
        <v>231</v>
      </c>
      <c r="F148" s="299">
        <f>IF(F149=0,0,F149/F138)</f>
        <v>0</v>
      </c>
    </row>
    <row r="149" spans="1:6" ht="15.75" thickBot="1">
      <c r="A149" s="237"/>
      <c r="D149" s="80"/>
      <c r="E149" s="89" t="s">
        <v>232</v>
      </c>
      <c r="F149" s="221">
        <f>ROUND(SUM(F143:F146),0)</f>
        <v>0</v>
      </c>
    </row>
    <row r="150" spans="1:6">
      <c r="A150" s="237"/>
      <c r="F150" s="10"/>
    </row>
    <row r="151" spans="1:6" ht="15" thickBot="1"/>
    <row r="152" spans="1:6" ht="16.5" thickBot="1">
      <c r="D152" s="80"/>
      <c r="E152" s="90" t="s">
        <v>233</v>
      </c>
      <c r="F152" s="300">
        <f>ROUND(F138+F149,0)</f>
        <v>0</v>
      </c>
    </row>
    <row r="154" spans="1:6" ht="15">
      <c r="A154" s="238"/>
    </row>
    <row r="161" spans="6:6">
      <c r="F161" s="10"/>
    </row>
    <row r="162" spans="6:6">
      <c r="F162" s="10"/>
    </row>
    <row r="163" spans="6:6">
      <c r="F163" s="10"/>
    </row>
    <row r="164" spans="6:6">
      <c r="F164" s="10"/>
    </row>
    <row r="165" spans="6:6">
      <c r="F165" s="10"/>
    </row>
    <row r="166" spans="6:6">
      <c r="F166" s="10"/>
    </row>
    <row r="167" spans="6:6">
      <c r="F167" s="10"/>
    </row>
    <row r="168" spans="6:6">
      <c r="F168" s="10"/>
    </row>
    <row r="169" spans="6:6">
      <c r="F169" s="10"/>
    </row>
    <row r="170" spans="6:6">
      <c r="F170" s="10"/>
    </row>
  </sheetData>
  <customSheetViews>
    <customSheetView guid="{40CE9644-7252-4E65-A3A8-9EB3238D4523}" showPageBreaks="1" fitToPage="1" printArea="1">
      <selection sqref="A1:F1"/>
      <pageMargins left="0" right="0" top="0" bottom="0" header="0" footer="0"/>
      <pageSetup scale="76" fitToHeight="0" orientation="portrait" r:id="rId1"/>
      <headerFooter alignWithMargins="0">
        <oddFooter>&amp;L&amp;9Form Revised 5/23/2019</oddFooter>
      </headerFooter>
    </customSheetView>
    <customSheetView guid="{3D02CAA8-BDA8-46D2-BED8-2A1FDCF5AFB8}" fitToPage="1">
      <selection activeCell="H45" sqref="H45"/>
      <pageMargins left="0" right="0" top="0" bottom="0" header="0" footer="0"/>
      <pageSetup scale="76" fitToHeight="0" orientation="portrait" r:id="rId2"/>
      <headerFooter alignWithMargins="0">
        <oddFooter>&amp;L&amp;9Form Revised 5/23/2019</oddFooter>
      </headerFooter>
    </customSheetView>
  </customSheetViews>
  <mergeCells count="93">
    <mergeCell ref="A1:F1"/>
    <mergeCell ref="B80:D80"/>
    <mergeCell ref="B23:F23"/>
    <mergeCell ref="B16:F16"/>
    <mergeCell ref="B10:F10"/>
    <mergeCell ref="B76:D76"/>
    <mergeCell ref="E60:F60"/>
    <mergeCell ref="A61:D61"/>
    <mergeCell ref="E61:F61"/>
    <mergeCell ref="A63:D63"/>
    <mergeCell ref="E63:F63"/>
    <mergeCell ref="B24:F24"/>
    <mergeCell ref="B25:F25"/>
    <mergeCell ref="B39:F39"/>
    <mergeCell ref="B37:F37"/>
    <mergeCell ref="B38:F38"/>
    <mergeCell ref="B75:D75"/>
    <mergeCell ref="I75:K75"/>
    <mergeCell ref="B44:F44"/>
    <mergeCell ref="B45:F45"/>
    <mergeCell ref="B46:F46"/>
    <mergeCell ref="E54:F54"/>
    <mergeCell ref="E55:F55"/>
    <mergeCell ref="E56:F56"/>
    <mergeCell ref="A54:D54"/>
    <mergeCell ref="A55:D55"/>
    <mergeCell ref="A56:D56"/>
    <mergeCell ref="A57:D57"/>
    <mergeCell ref="A60:D60"/>
    <mergeCell ref="A62:D62"/>
    <mergeCell ref="E62:F62"/>
    <mergeCell ref="E64:F64"/>
    <mergeCell ref="H19:O20"/>
    <mergeCell ref="E57:F57"/>
    <mergeCell ref="A58:D58"/>
    <mergeCell ref="E58:F58"/>
    <mergeCell ref="A59:D59"/>
    <mergeCell ref="E59:F59"/>
    <mergeCell ref="B30:F30"/>
    <mergeCell ref="B31:F31"/>
    <mergeCell ref="B32:F32"/>
    <mergeCell ref="B9:F9"/>
    <mergeCell ref="B17:F17"/>
    <mergeCell ref="B11:F11"/>
    <mergeCell ref="H17:O18"/>
    <mergeCell ref="B18:F18"/>
    <mergeCell ref="I9:M9"/>
    <mergeCell ref="I10:M10"/>
    <mergeCell ref="I11:M11"/>
    <mergeCell ref="A108:B108"/>
    <mergeCell ref="A109:B109"/>
    <mergeCell ref="B114:D114"/>
    <mergeCell ref="I114:K114"/>
    <mergeCell ref="B85:D85"/>
    <mergeCell ref="I85:K85"/>
    <mergeCell ref="B86:D86"/>
    <mergeCell ref="I86:K86"/>
    <mergeCell ref="B87:D87"/>
    <mergeCell ref="B95:D95"/>
    <mergeCell ref="I95:K95"/>
    <mergeCell ref="B96:D96"/>
    <mergeCell ref="I96:K96"/>
    <mergeCell ref="B89:D89"/>
    <mergeCell ref="B90:D90"/>
    <mergeCell ref="B88:D88"/>
    <mergeCell ref="B135:E135"/>
    <mergeCell ref="B125:D125"/>
    <mergeCell ref="B132:D132"/>
    <mergeCell ref="I132:K132"/>
    <mergeCell ref="B133:E133"/>
    <mergeCell ref="I133:L133"/>
    <mergeCell ref="B115:D115"/>
    <mergeCell ref="B123:D123"/>
    <mergeCell ref="I123:K123"/>
    <mergeCell ref="B124:D124"/>
    <mergeCell ref="I124:K124"/>
    <mergeCell ref="B117:D117"/>
    <mergeCell ref="B116:D116"/>
    <mergeCell ref="B118:D118"/>
    <mergeCell ref="I115:K115"/>
    <mergeCell ref="H107:I107"/>
    <mergeCell ref="B97:D97"/>
    <mergeCell ref="B98:D98"/>
    <mergeCell ref="B99:D99"/>
    <mergeCell ref="B100:D100"/>
    <mergeCell ref="A106:B106"/>
    <mergeCell ref="H106:I106"/>
    <mergeCell ref="A107:B107"/>
    <mergeCell ref="B78:D78"/>
    <mergeCell ref="B79:D79"/>
    <mergeCell ref="I76:K76"/>
    <mergeCell ref="B77:D77"/>
    <mergeCell ref="A105:B105"/>
  </mergeCells>
  <conditionalFormatting sqref="F59">
    <cfRule type="cellIs" dxfId="0" priority="3" operator="greaterThan">
      <formula>0.3</formula>
    </cfRule>
  </conditionalFormatting>
  <pageMargins left="0.5" right="0.5" top="0.75" bottom="0.75" header="0.5" footer="0.5"/>
  <pageSetup scale="76" fitToHeight="0" orientation="portrait" r:id="rId3"/>
  <headerFooter alignWithMargins="0">
    <oddFooter>&amp;L&amp;9Form Revised 5/31/2019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CC337-B1D8-4DF3-8401-3D532A46BB75}">
  <sheetPr>
    <tabColor rgb="FFFFFF00"/>
    <pageSetUpPr fitToPage="1"/>
  </sheetPr>
  <dimension ref="A1:U60"/>
  <sheetViews>
    <sheetView topLeftCell="A41" zoomScaleSheetLayoutView="140" zoomScalePageLayoutView="120" workbookViewId="0">
      <selection activeCell="C57" sqref="C57:K57"/>
    </sheetView>
  </sheetViews>
  <sheetFormatPr defaultColWidth="9.140625" defaultRowHeight="18.75"/>
  <cols>
    <col min="1" max="1" width="31.140625" style="401" customWidth="1"/>
    <col min="2" max="2" width="0.85546875" style="401" customWidth="1"/>
    <col min="3" max="3" width="41" style="401" customWidth="1"/>
    <col min="4" max="4" width="9" style="401" customWidth="1"/>
    <col min="5" max="5" width="8.7109375" style="401" customWidth="1"/>
    <col min="6" max="6" width="35" style="401" customWidth="1"/>
    <col min="7" max="7" width="8.42578125" style="401" customWidth="1"/>
    <col min="8" max="8" width="9" style="401" customWidth="1"/>
    <col min="9" max="9" width="35" style="401" customWidth="1"/>
    <col min="10" max="10" width="9.140625" style="401" customWidth="1"/>
    <col min="11" max="11" width="9.42578125" style="401" customWidth="1"/>
    <col min="12" max="14" width="7" style="401" customWidth="1"/>
    <col min="15" max="15" width="16.42578125" style="401" customWidth="1"/>
    <col min="16" max="17" width="7" style="401" customWidth="1"/>
    <col min="18" max="18" width="6.5703125" style="401" customWidth="1"/>
    <col min="19" max="19" width="7.42578125" style="401" customWidth="1"/>
    <col min="20" max="20" width="6.140625" style="401" customWidth="1"/>
    <col min="21" max="21" width="7.85546875" style="401" customWidth="1"/>
    <col min="22" max="16384" width="9.140625" style="401"/>
  </cols>
  <sheetData>
    <row r="1" spans="1:15" ht="11.25" customHeight="1">
      <c r="A1" s="720"/>
      <c r="B1" s="720"/>
      <c r="C1" s="720"/>
      <c r="D1" s="720"/>
      <c r="E1" s="720"/>
      <c r="F1" s="720"/>
      <c r="G1" s="720"/>
      <c r="H1" s="720"/>
      <c r="I1" s="551"/>
    </row>
    <row r="2" spans="1:15" ht="16.5" customHeight="1">
      <c r="A2" s="402" t="s">
        <v>234</v>
      </c>
      <c r="C2" s="473" t="s">
        <v>235</v>
      </c>
      <c r="D2" s="489"/>
      <c r="E2" s="411">
        <f>'DPH 2 - CRDC'!B3</f>
        <v>0</v>
      </c>
      <c r="F2" s="411"/>
      <c r="G2" s="411"/>
      <c r="H2" s="411"/>
      <c r="I2" s="411" t="s">
        <v>236</v>
      </c>
      <c r="J2" s="411">
        <f>'DPH 1 - Budget Summary'!B5</f>
        <v>0</v>
      </c>
      <c r="K2" s="411"/>
    </row>
    <row r="3" spans="1:15" ht="17.25" customHeight="1">
      <c r="A3" s="403" t="s">
        <v>237</v>
      </c>
      <c r="B3" s="404"/>
      <c r="C3" s="490" t="s">
        <v>238</v>
      </c>
      <c r="D3" s="700">
        <f>'DPH 1 - Budget Summary'!H20</f>
        <v>0</v>
      </c>
      <c r="E3" s="700"/>
      <c r="F3" s="548"/>
      <c r="G3" s="548"/>
      <c r="H3" s="404"/>
      <c r="I3" s="449" t="s">
        <v>5</v>
      </c>
      <c r="J3" s="449" t="str">
        <f>'DPH 2 - CRDC'!H4</f>
        <v>2025-2026</v>
      </c>
      <c r="K3" s="449"/>
      <c r="O3" s="405"/>
    </row>
    <row r="4" spans="1:15" ht="21" customHeight="1">
      <c r="A4" s="402" t="s">
        <v>239</v>
      </c>
      <c r="C4" s="721"/>
      <c r="D4" s="722"/>
      <c r="E4" s="722"/>
      <c r="F4" s="722"/>
      <c r="G4" s="722"/>
      <c r="H4" s="722"/>
      <c r="I4" s="722"/>
      <c r="J4" s="722"/>
      <c r="K4" s="722"/>
    </row>
    <row r="5" spans="1:15" ht="21.75" customHeight="1" thickBot="1">
      <c r="A5" s="406" t="s">
        <v>240</v>
      </c>
      <c r="B5" s="407"/>
      <c r="C5" s="723"/>
      <c r="D5" s="724"/>
      <c r="E5" s="724"/>
      <c r="F5" s="724"/>
      <c r="G5" s="724"/>
      <c r="H5" s="724"/>
      <c r="I5" s="724"/>
      <c r="J5" s="724"/>
      <c r="K5" s="724"/>
    </row>
    <row r="6" spans="1:15" ht="3" customHeight="1">
      <c r="A6" s="408"/>
      <c r="B6" s="409"/>
      <c r="C6" s="725"/>
      <c r="D6" s="726"/>
      <c r="E6" s="726"/>
      <c r="F6" s="726"/>
      <c r="G6" s="726"/>
      <c r="H6" s="726"/>
      <c r="I6" s="726"/>
      <c r="J6" s="726"/>
      <c r="K6" s="726"/>
    </row>
    <row r="7" spans="1:15" ht="16.5" customHeight="1">
      <c r="A7" s="402" t="s">
        <v>14</v>
      </c>
      <c r="C7" s="704"/>
      <c r="D7" s="705"/>
      <c r="E7" s="705"/>
      <c r="F7" s="705"/>
      <c r="G7" s="705"/>
      <c r="H7" s="705"/>
      <c r="I7" s="705"/>
      <c r="J7" s="705"/>
      <c r="K7" s="705"/>
      <c r="L7" s="410"/>
      <c r="M7" s="410"/>
      <c r="N7" s="410"/>
      <c r="O7" s="410"/>
    </row>
    <row r="8" spans="1:15" ht="16.350000000000001" customHeight="1">
      <c r="A8" s="402" t="s">
        <v>49</v>
      </c>
      <c r="B8" s="412"/>
      <c r="C8" s="701" t="str">
        <f>'DPH 2 - CRDC'!H2</f>
        <v>B-1</v>
      </c>
      <c r="D8" s="702"/>
      <c r="E8" s="703"/>
      <c r="F8" s="701" t="s">
        <v>241</v>
      </c>
      <c r="G8" s="702"/>
      <c r="H8" s="703"/>
      <c r="I8" s="701" t="s">
        <v>241</v>
      </c>
      <c r="J8" s="702"/>
      <c r="K8" s="703"/>
      <c r="O8" s="413"/>
    </row>
    <row r="9" spans="1:15" ht="16.350000000000001" customHeight="1">
      <c r="A9" s="402" t="s">
        <v>242</v>
      </c>
      <c r="B9" s="412"/>
      <c r="C9" s="716">
        <f>'DPH 2 - CRDC'!H18</f>
        <v>0</v>
      </c>
      <c r="D9" s="717"/>
      <c r="E9" s="718"/>
      <c r="F9" s="716" t="s">
        <v>242</v>
      </c>
      <c r="G9" s="717"/>
      <c r="H9" s="718"/>
      <c r="I9" s="716" t="s">
        <v>242</v>
      </c>
      <c r="J9" s="717"/>
      <c r="K9" s="718"/>
      <c r="L9" s="433"/>
      <c r="O9" s="414"/>
    </row>
    <row r="10" spans="1:15" ht="12.75" customHeight="1">
      <c r="A10" s="403" t="s">
        <v>243</v>
      </c>
      <c r="B10" s="412"/>
      <c r="C10" s="710" t="str">
        <f>'DPH 1 - Budget Summary'!H4</f>
        <v>2025-2026</v>
      </c>
      <c r="D10" s="711"/>
      <c r="E10" s="712"/>
      <c r="F10" s="710" t="s">
        <v>18</v>
      </c>
      <c r="G10" s="711"/>
      <c r="H10" s="712"/>
      <c r="I10" s="710" t="s">
        <v>18</v>
      </c>
      <c r="J10" s="711"/>
      <c r="K10" s="712"/>
    </row>
    <row r="11" spans="1:15" ht="16.350000000000001" customHeight="1">
      <c r="A11" s="415"/>
      <c r="B11" s="412"/>
      <c r="C11" s="488"/>
      <c r="D11" s="436" t="s">
        <v>244</v>
      </c>
      <c r="E11" s="443" t="s">
        <v>245</v>
      </c>
      <c r="F11" s="417"/>
      <c r="G11" s="436" t="s">
        <v>246</v>
      </c>
      <c r="H11" s="436" t="s">
        <v>245</v>
      </c>
      <c r="I11" s="416"/>
      <c r="J11" s="436" t="s">
        <v>244</v>
      </c>
      <c r="K11" s="436" t="s">
        <v>245</v>
      </c>
    </row>
    <row r="12" spans="1:15" ht="16.350000000000001" customHeight="1">
      <c r="A12" s="420" t="s">
        <v>247</v>
      </c>
      <c r="B12" s="419"/>
      <c r="C12" s="491">
        <f>'DPH 2 - CRDC'!C8</f>
        <v>0</v>
      </c>
      <c r="D12" s="444"/>
      <c r="E12" s="444"/>
      <c r="F12" s="420" t="s">
        <v>247</v>
      </c>
      <c r="G12" s="444"/>
      <c r="H12" s="444"/>
      <c r="I12" s="420" t="s">
        <v>247</v>
      </c>
      <c r="J12" s="444"/>
      <c r="K12" s="444"/>
      <c r="O12" s="414"/>
    </row>
    <row r="13" spans="1:15" ht="16.350000000000001" customHeight="1">
      <c r="A13" s="422" t="s">
        <v>248</v>
      </c>
      <c r="B13" s="419"/>
      <c r="C13" s="422" t="s">
        <v>248</v>
      </c>
      <c r="D13" s="421">
        <f>'DPH 2 - CRDC'!C51</f>
        <v>0</v>
      </c>
      <c r="E13" s="421">
        <f>'DPH 2 - CRDC'!C50</f>
        <v>0</v>
      </c>
      <c r="F13" s="422" t="s">
        <v>248</v>
      </c>
      <c r="G13" s="423"/>
      <c r="H13" s="423"/>
      <c r="I13" s="422" t="s">
        <v>248</v>
      </c>
      <c r="J13" s="423"/>
      <c r="K13" s="423"/>
      <c r="O13" s="414"/>
    </row>
    <row r="14" spans="1:15" ht="16.350000000000001" customHeight="1">
      <c r="A14" s="420" t="s">
        <v>247</v>
      </c>
      <c r="B14" s="419"/>
      <c r="C14" s="491">
        <f>'DPH 2 - CRDC'!D8</f>
        <v>0</v>
      </c>
      <c r="D14" s="445"/>
      <c r="E14" s="445"/>
      <c r="F14" s="420" t="s">
        <v>247</v>
      </c>
      <c r="G14" s="444"/>
      <c r="H14" s="444"/>
      <c r="I14" s="420" t="s">
        <v>247</v>
      </c>
      <c r="J14" s="444"/>
      <c r="K14" s="444"/>
    </row>
    <row r="15" spans="1:15" ht="16.350000000000001" customHeight="1">
      <c r="A15" s="422" t="s">
        <v>248</v>
      </c>
      <c r="B15" s="419"/>
      <c r="C15" s="422" t="s">
        <v>248</v>
      </c>
      <c r="D15" s="421">
        <f>'DPH 2 - CRDC'!D51</f>
        <v>0</v>
      </c>
      <c r="E15" s="421">
        <f>'DPH 2 - CRDC'!D50</f>
        <v>0</v>
      </c>
      <c r="F15" s="422" t="s">
        <v>248</v>
      </c>
      <c r="G15" s="423"/>
      <c r="H15" s="423"/>
      <c r="I15" s="422" t="s">
        <v>248</v>
      </c>
      <c r="J15" s="423"/>
      <c r="K15" s="423"/>
    </row>
    <row r="16" spans="1:15" ht="16.350000000000001" customHeight="1">
      <c r="A16" s="420" t="s">
        <v>247</v>
      </c>
      <c r="B16" s="419"/>
      <c r="C16" s="491">
        <f>'DPH 2 - CRDC'!E8</f>
        <v>0</v>
      </c>
      <c r="D16" s="445"/>
      <c r="E16" s="445"/>
      <c r="F16" s="420" t="s">
        <v>247</v>
      </c>
      <c r="G16" s="444"/>
      <c r="H16" s="444"/>
      <c r="I16" s="420" t="s">
        <v>247</v>
      </c>
      <c r="J16" s="444"/>
      <c r="K16" s="444"/>
    </row>
    <row r="17" spans="1:11" ht="16.350000000000001" customHeight="1">
      <c r="A17" s="422" t="s">
        <v>248</v>
      </c>
      <c r="B17" s="419"/>
      <c r="C17" s="422" t="s">
        <v>248</v>
      </c>
      <c r="D17" s="421">
        <f>'DPH 2 - CRDC'!E51</f>
        <v>0</v>
      </c>
      <c r="E17" s="421">
        <f>'DPH 2 - CRDC'!E50</f>
        <v>0</v>
      </c>
      <c r="F17" s="422" t="s">
        <v>248</v>
      </c>
      <c r="G17" s="423"/>
      <c r="H17" s="423"/>
      <c r="I17" s="422" t="s">
        <v>248</v>
      </c>
      <c r="J17" s="423"/>
      <c r="K17" s="423"/>
    </row>
    <row r="18" spans="1:11" ht="16.350000000000001" customHeight="1">
      <c r="A18" s="420" t="s">
        <v>247</v>
      </c>
      <c r="B18" s="419"/>
      <c r="C18" s="491">
        <f>'DPH 2 - CRDC'!F8</f>
        <v>0</v>
      </c>
      <c r="D18" s="445"/>
      <c r="E18" s="445"/>
      <c r="F18" s="420" t="s">
        <v>247</v>
      </c>
      <c r="G18" s="444"/>
      <c r="H18" s="444"/>
      <c r="I18" s="420" t="s">
        <v>247</v>
      </c>
      <c r="J18" s="444"/>
      <c r="K18" s="444"/>
    </row>
    <row r="19" spans="1:11" ht="16.350000000000001" customHeight="1">
      <c r="A19" s="422" t="s">
        <v>248</v>
      </c>
      <c r="B19" s="419"/>
      <c r="C19" s="422" t="s">
        <v>248</v>
      </c>
      <c r="D19" s="421">
        <f>'DPH 2 - CRDC'!F51</f>
        <v>0</v>
      </c>
      <c r="E19" s="421">
        <f>'DPH 2 - CRDC'!F50</f>
        <v>0</v>
      </c>
      <c r="F19" s="422" t="s">
        <v>248</v>
      </c>
      <c r="G19" s="423"/>
      <c r="H19" s="423"/>
      <c r="I19" s="422" t="s">
        <v>248</v>
      </c>
      <c r="J19" s="423"/>
      <c r="K19" s="423"/>
    </row>
    <row r="20" spans="1:11" ht="16.350000000000001" customHeight="1">
      <c r="A20" s="420" t="s">
        <v>247</v>
      </c>
      <c r="B20" s="419"/>
      <c r="C20" s="491">
        <f>'DPH 2 - CRDC'!G8</f>
        <v>0</v>
      </c>
      <c r="D20" s="445"/>
      <c r="E20" s="445"/>
      <c r="F20" s="420" t="s">
        <v>247</v>
      </c>
      <c r="G20" s="444"/>
      <c r="H20" s="444"/>
      <c r="I20" s="420" t="s">
        <v>247</v>
      </c>
      <c r="J20" s="444"/>
      <c r="K20" s="444"/>
    </row>
    <row r="21" spans="1:11" ht="16.350000000000001" customHeight="1">
      <c r="A21" s="422" t="s">
        <v>248</v>
      </c>
      <c r="B21" s="419"/>
      <c r="C21" s="422" t="s">
        <v>248</v>
      </c>
      <c r="D21" s="421">
        <f>'DPH 2 - CRDC'!G51</f>
        <v>0</v>
      </c>
      <c r="E21" s="421">
        <f>'DPH 2 - CRDC'!G50</f>
        <v>0</v>
      </c>
      <c r="F21" s="422" t="s">
        <v>248</v>
      </c>
      <c r="G21" s="423"/>
      <c r="H21" s="423"/>
      <c r="I21" s="422" t="s">
        <v>248</v>
      </c>
      <c r="J21" s="423"/>
      <c r="K21" s="423"/>
    </row>
    <row r="22" spans="1:11" ht="9.75" customHeight="1">
      <c r="A22" s="714"/>
      <c r="B22" s="715"/>
      <c r="C22" s="715"/>
      <c r="D22" s="715"/>
      <c r="E22" s="715"/>
      <c r="F22" s="715"/>
      <c r="G22" s="715"/>
      <c r="H22" s="715"/>
      <c r="I22" s="715"/>
      <c r="J22" s="715"/>
      <c r="K22" s="715"/>
    </row>
    <row r="23" spans="1:11" ht="16.350000000000001" customHeight="1">
      <c r="A23" s="402" t="s">
        <v>14</v>
      </c>
      <c r="B23" s="419"/>
      <c r="C23" s="701"/>
      <c r="D23" s="702"/>
      <c r="E23" s="703"/>
      <c r="F23" s="701"/>
      <c r="G23" s="702"/>
      <c r="H23" s="703"/>
      <c r="I23" s="701"/>
      <c r="J23" s="702"/>
      <c r="K23" s="703"/>
    </row>
    <row r="24" spans="1:11" ht="16.350000000000001" customHeight="1">
      <c r="A24" s="402" t="s">
        <v>49</v>
      </c>
      <c r="B24" s="419"/>
      <c r="C24" s="701" t="s">
        <v>241</v>
      </c>
      <c r="D24" s="702"/>
      <c r="E24" s="703"/>
      <c r="F24" s="701" t="s">
        <v>241</v>
      </c>
      <c r="G24" s="702"/>
      <c r="H24" s="703"/>
      <c r="I24" s="701" t="s">
        <v>241</v>
      </c>
      <c r="J24" s="702"/>
      <c r="K24" s="703"/>
    </row>
    <row r="25" spans="1:11" ht="16.350000000000001" customHeight="1">
      <c r="A25" s="402" t="s">
        <v>242</v>
      </c>
      <c r="B25" s="419"/>
      <c r="C25" s="716" t="s">
        <v>242</v>
      </c>
      <c r="D25" s="717"/>
      <c r="E25" s="718"/>
      <c r="F25" s="716" t="s">
        <v>242</v>
      </c>
      <c r="G25" s="717"/>
      <c r="H25" s="718"/>
      <c r="I25" s="716" t="s">
        <v>242</v>
      </c>
      <c r="J25" s="717"/>
      <c r="K25" s="718"/>
    </row>
    <row r="26" spans="1:11" ht="16.350000000000001" customHeight="1">
      <c r="A26" s="403" t="s">
        <v>243</v>
      </c>
      <c r="B26" s="419"/>
      <c r="C26" s="710" t="s">
        <v>18</v>
      </c>
      <c r="D26" s="711"/>
      <c r="E26" s="712"/>
      <c r="F26" s="710" t="s">
        <v>18</v>
      </c>
      <c r="G26" s="711"/>
      <c r="H26" s="712"/>
      <c r="I26" s="710" t="s">
        <v>18</v>
      </c>
      <c r="J26" s="711"/>
      <c r="K26" s="712"/>
    </row>
    <row r="27" spans="1:11" ht="16.350000000000001" customHeight="1">
      <c r="A27" s="418"/>
      <c r="B27" s="419"/>
      <c r="C27" s="446"/>
      <c r="D27" s="436" t="s">
        <v>249</v>
      </c>
      <c r="E27" s="436" t="s">
        <v>245</v>
      </c>
      <c r="F27" s="446"/>
      <c r="G27" s="436" t="s">
        <v>249</v>
      </c>
      <c r="H27" s="436" t="s">
        <v>245</v>
      </c>
      <c r="I27" s="446"/>
      <c r="J27" s="436" t="s">
        <v>249</v>
      </c>
      <c r="K27" s="436" t="s">
        <v>245</v>
      </c>
    </row>
    <row r="28" spans="1:11" ht="16.350000000000001" customHeight="1">
      <c r="A28" s="420" t="s">
        <v>247</v>
      </c>
      <c r="B28" s="419"/>
      <c r="C28" s="420" t="s">
        <v>247</v>
      </c>
      <c r="D28" s="445"/>
      <c r="E28" s="445"/>
      <c r="F28" s="420" t="s">
        <v>247</v>
      </c>
      <c r="G28" s="445"/>
      <c r="H28" s="445"/>
      <c r="I28" s="420" t="s">
        <v>247</v>
      </c>
      <c r="J28" s="445"/>
      <c r="K28" s="445"/>
    </row>
    <row r="29" spans="1:11" ht="16.350000000000001" customHeight="1">
      <c r="A29" s="422" t="s">
        <v>248</v>
      </c>
      <c r="B29" s="419"/>
      <c r="C29" s="422" t="s">
        <v>248</v>
      </c>
      <c r="D29" s="423"/>
      <c r="E29" s="423"/>
      <c r="F29" s="422" t="s">
        <v>248</v>
      </c>
      <c r="G29" s="423"/>
      <c r="H29" s="423"/>
      <c r="I29" s="422" t="s">
        <v>248</v>
      </c>
      <c r="J29" s="423"/>
      <c r="K29" s="423"/>
    </row>
    <row r="30" spans="1:11" ht="16.350000000000001" customHeight="1">
      <c r="A30" s="420" t="s">
        <v>247</v>
      </c>
      <c r="B30" s="419"/>
      <c r="C30" s="420" t="s">
        <v>247</v>
      </c>
      <c r="D30" s="445"/>
      <c r="E30" s="445"/>
      <c r="F30" s="420" t="s">
        <v>247</v>
      </c>
      <c r="G30" s="445"/>
      <c r="H30" s="445"/>
      <c r="I30" s="420" t="s">
        <v>247</v>
      </c>
      <c r="J30" s="445"/>
      <c r="K30" s="445"/>
    </row>
    <row r="31" spans="1:11" ht="16.350000000000001" customHeight="1">
      <c r="A31" s="422" t="s">
        <v>248</v>
      </c>
      <c r="B31" s="419"/>
      <c r="C31" s="422" t="s">
        <v>248</v>
      </c>
      <c r="D31" s="421"/>
      <c r="E31" s="421"/>
      <c r="F31" s="422" t="s">
        <v>248</v>
      </c>
      <c r="G31" s="423"/>
      <c r="H31" s="423"/>
      <c r="I31" s="422" t="s">
        <v>248</v>
      </c>
      <c r="J31" s="423"/>
      <c r="K31" s="423"/>
    </row>
    <row r="32" spans="1:11" ht="16.350000000000001" customHeight="1">
      <c r="A32" s="420" t="s">
        <v>247</v>
      </c>
      <c r="B32" s="419"/>
      <c r="C32" s="420" t="s">
        <v>247</v>
      </c>
      <c r="D32" s="445"/>
      <c r="E32" s="445"/>
      <c r="F32" s="420" t="s">
        <v>247</v>
      </c>
      <c r="G32" s="445"/>
      <c r="H32" s="445"/>
      <c r="I32" s="420" t="s">
        <v>247</v>
      </c>
      <c r="J32" s="445"/>
      <c r="K32" s="445"/>
    </row>
    <row r="33" spans="1:21" ht="16.350000000000001" customHeight="1">
      <c r="A33" s="422" t="s">
        <v>248</v>
      </c>
      <c r="B33" s="419"/>
      <c r="C33" s="422" t="s">
        <v>248</v>
      </c>
      <c r="D33" s="421"/>
      <c r="E33" s="421"/>
      <c r="F33" s="422" t="s">
        <v>248</v>
      </c>
      <c r="G33" s="423"/>
      <c r="H33" s="423"/>
      <c r="I33" s="422" t="s">
        <v>248</v>
      </c>
      <c r="J33" s="423"/>
      <c r="K33" s="423"/>
    </row>
    <row r="34" spans="1:21" ht="16.350000000000001" customHeight="1">
      <c r="A34" s="420" t="s">
        <v>247</v>
      </c>
      <c r="B34" s="419"/>
      <c r="C34" s="420" t="s">
        <v>247</v>
      </c>
      <c r="D34" s="445"/>
      <c r="E34" s="445"/>
      <c r="F34" s="420" t="s">
        <v>247</v>
      </c>
      <c r="G34" s="445"/>
      <c r="H34" s="445"/>
      <c r="I34" s="420" t="s">
        <v>247</v>
      </c>
      <c r="J34" s="445"/>
      <c r="K34" s="445"/>
    </row>
    <row r="35" spans="1:21" ht="16.350000000000001" customHeight="1">
      <c r="A35" s="422" t="s">
        <v>248</v>
      </c>
      <c r="B35" s="419"/>
      <c r="C35" s="422" t="s">
        <v>248</v>
      </c>
      <c r="D35" s="421"/>
      <c r="E35" s="421"/>
      <c r="F35" s="422" t="s">
        <v>248</v>
      </c>
      <c r="G35" s="423"/>
      <c r="H35" s="423"/>
      <c r="I35" s="422" t="s">
        <v>248</v>
      </c>
      <c r="J35" s="423"/>
      <c r="K35" s="423"/>
    </row>
    <row r="36" spans="1:21" ht="16.350000000000001" customHeight="1">
      <c r="A36" s="420" t="s">
        <v>247</v>
      </c>
      <c r="B36" s="419"/>
      <c r="C36" s="420" t="s">
        <v>247</v>
      </c>
      <c r="D36" s="445"/>
      <c r="E36" s="445"/>
      <c r="F36" s="420" t="s">
        <v>247</v>
      </c>
      <c r="G36" s="445"/>
      <c r="H36" s="445"/>
      <c r="I36" s="420" t="s">
        <v>247</v>
      </c>
      <c r="J36" s="447"/>
      <c r="K36" s="448"/>
    </row>
    <row r="37" spans="1:21" ht="16.350000000000001" customHeight="1">
      <c r="A37" s="422" t="s">
        <v>248</v>
      </c>
      <c r="B37" s="419"/>
      <c r="C37" s="422" t="s">
        <v>248</v>
      </c>
      <c r="D37" s="421"/>
      <c r="E37" s="421"/>
      <c r="F37" s="422" t="s">
        <v>248</v>
      </c>
      <c r="G37" s="423"/>
      <c r="H37" s="423"/>
      <c r="I37" s="422" t="s">
        <v>248</v>
      </c>
      <c r="J37" s="423"/>
      <c r="K37" s="423"/>
    </row>
    <row r="38" spans="1:21" ht="8.25" customHeight="1">
      <c r="A38" s="714"/>
      <c r="B38" s="715"/>
      <c r="C38" s="715"/>
      <c r="D38" s="715"/>
      <c r="E38" s="715"/>
      <c r="F38" s="715"/>
      <c r="G38" s="715"/>
      <c r="H38" s="715"/>
      <c r="I38" s="715"/>
      <c r="J38" s="715"/>
      <c r="K38" s="715"/>
      <c r="R38" s="425"/>
      <c r="S38" s="425"/>
      <c r="T38" s="425"/>
      <c r="U38" s="425"/>
    </row>
    <row r="39" spans="1:21" ht="19.5" customHeight="1">
      <c r="A39" s="402" t="s">
        <v>14</v>
      </c>
      <c r="B39" s="419"/>
      <c r="C39" s="701"/>
      <c r="D39" s="702"/>
      <c r="E39" s="703"/>
      <c r="F39" s="701"/>
      <c r="G39" s="702"/>
      <c r="H39" s="703"/>
      <c r="I39" s="426"/>
      <c r="J39" s="713"/>
      <c r="K39" s="713"/>
      <c r="R39" s="425"/>
      <c r="S39" s="425"/>
      <c r="T39" s="425"/>
      <c r="U39" s="425"/>
    </row>
    <row r="40" spans="1:21" ht="13.5" customHeight="1">
      <c r="A40" s="402" t="s">
        <v>49</v>
      </c>
      <c r="B40" s="419"/>
      <c r="C40" s="701" t="s">
        <v>241</v>
      </c>
      <c r="D40" s="702"/>
      <c r="E40" s="703"/>
      <c r="F40" s="701" t="s">
        <v>241</v>
      </c>
      <c r="G40" s="702"/>
      <c r="H40" s="703"/>
      <c r="I40" s="426"/>
      <c r="J40" s="549"/>
      <c r="K40" s="549"/>
      <c r="R40" s="425"/>
      <c r="S40" s="425"/>
      <c r="T40" s="425"/>
      <c r="U40" s="425"/>
    </row>
    <row r="41" spans="1:21" ht="17.25" customHeight="1">
      <c r="A41" s="402" t="s">
        <v>242</v>
      </c>
      <c r="B41" s="419"/>
      <c r="C41" s="716" t="s">
        <v>242</v>
      </c>
      <c r="D41" s="717"/>
      <c r="E41" s="718"/>
      <c r="F41" s="716" t="s">
        <v>242</v>
      </c>
      <c r="G41" s="717"/>
      <c r="H41" s="718"/>
      <c r="I41" s="427"/>
      <c r="J41" s="719"/>
      <c r="K41" s="719"/>
      <c r="R41" s="425"/>
      <c r="S41" s="425"/>
      <c r="T41" s="425"/>
      <c r="U41" s="425"/>
    </row>
    <row r="42" spans="1:21" ht="21.95" customHeight="1">
      <c r="A42" s="403" t="s">
        <v>243</v>
      </c>
      <c r="B42" s="419"/>
      <c r="C42" s="710" t="s">
        <v>250</v>
      </c>
      <c r="D42" s="711"/>
      <c r="E42" s="712"/>
      <c r="F42" s="710" t="s">
        <v>250</v>
      </c>
      <c r="G42" s="711"/>
      <c r="H42" s="712"/>
      <c r="I42" s="428"/>
      <c r="J42" s="713"/>
      <c r="K42" s="713"/>
      <c r="R42" s="425"/>
      <c r="S42" s="425"/>
      <c r="T42" s="425"/>
      <c r="U42" s="425"/>
    </row>
    <row r="43" spans="1:21" ht="15.75" customHeight="1">
      <c r="A43" s="415"/>
      <c r="B43" s="419"/>
      <c r="C43" s="416"/>
      <c r="D43" s="436" t="s">
        <v>249</v>
      </c>
      <c r="E43" s="436" t="s">
        <v>245</v>
      </c>
      <c r="F43" s="416"/>
      <c r="G43" s="436" t="s">
        <v>251</v>
      </c>
      <c r="H43" s="436" t="s">
        <v>245</v>
      </c>
      <c r="I43" s="419"/>
      <c r="J43" s="550"/>
      <c r="K43" s="550"/>
      <c r="R43" s="425"/>
      <c r="S43" s="425"/>
      <c r="T43" s="425"/>
      <c r="U43" s="425"/>
    </row>
    <row r="44" spans="1:21" ht="15.75" customHeight="1">
      <c r="A44" s="420" t="s">
        <v>247</v>
      </c>
      <c r="B44" s="419"/>
      <c r="C44" s="420" t="s">
        <v>247</v>
      </c>
      <c r="D44" s="445"/>
      <c r="E44" s="445"/>
      <c r="F44" s="420" t="s">
        <v>247</v>
      </c>
      <c r="G44" s="445"/>
      <c r="H44" s="445"/>
      <c r="I44" s="419"/>
      <c r="J44" s="550"/>
      <c r="K44" s="550"/>
      <c r="R44" s="425"/>
      <c r="S44" s="425"/>
      <c r="T44" s="425"/>
      <c r="U44" s="425"/>
    </row>
    <row r="45" spans="1:21" ht="15.75" customHeight="1">
      <c r="A45" s="422" t="s">
        <v>248</v>
      </c>
      <c r="B45" s="419"/>
      <c r="C45" s="422" t="s">
        <v>248</v>
      </c>
      <c r="D45" s="429"/>
      <c r="E45" s="430"/>
      <c r="F45" s="422" t="s">
        <v>248</v>
      </c>
      <c r="G45" s="416"/>
      <c r="H45" s="416"/>
      <c r="I45" s="419"/>
      <c r="J45" s="550"/>
      <c r="K45" s="550"/>
      <c r="R45" s="425"/>
      <c r="S45" s="425"/>
      <c r="T45" s="425"/>
      <c r="U45" s="425"/>
    </row>
    <row r="46" spans="1:21" ht="18.75" customHeight="1">
      <c r="A46" s="420" t="s">
        <v>247</v>
      </c>
      <c r="B46" s="419"/>
      <c r="C46" s="420" t="s">
        <v>247</v>
      </c>
      <c r="D46" s="445"/>
      <c r="E46" s="445"/>
      <c r="F46" s="420" t="s">
        <v>247</v>
      </c>
      <c r="G46" s="445"/>
      <c r="H46" s="445"/>
      <c r="I46" s="431"/>
      <c r="J46" s="550"/>
      <c r="K46" s="550"/>
      <c r="R46" s="425"/>
      <c r="S46" s="425"/>
      <c r="T46" s="425"/>
      <c r="U46" s="425"/>
    </row>
    <row r="47" spans="1:21" ht="18.75" customHeight="1">
      <c r="A47" s="422" t="s">
        <v>248</v>
      </c>
      <c r="B47" s="419"/>
      <c r="C47" s="422" t="s">
        <v>248</v>
      </c>
      <c r="D47" s="424"/>
      <c r="E47" s="424"/>
      <c r="F47" s="422" t="s">
        <v>248</v>
      </c>
      <c r="G47" s="424"/>
      <c r="H47" s="424"/>
      <c r="I47" s="431"/>
      <c r="J47" s="550"/>
      <c r="K47" s="550"/>
      <c r="R47" s="425"/>
      <c r="S47" s="425"/>
      <c r="T47" s="425"/>
      <c r="U47" s="425"/>
    </row>
    <row r="48" spans="1:21" ht="18.75" customHeight="1">
      <c r="A48" s="420" t="s">
        <v>247</v>
      </c>
      <c r="B48" s="419"/>
      <c r="C48" s="420" t="s">
        <v>247</v>
      </c>
      <c r="D48" s="445"/>
      <c r="E48" s="445"/>
      <c r="F48" s="420" t="s">
        <v>247</v>
      </c>
      <c r="G48" s="445"/>
      <c r="H48" s="445"/>
      <c r="I48" s="431"/>
      <c r="J48" s="550"/>
      <c r="K48" s="550"/>
      <c r="R48" s="425"/>
      <c r="S48" s="425"/>
      <c r="T48" s="425"/>
      <c r="U48" s="425"/>
    </row>
    <row r="49" spans="1:21" ht="18.75" customHeight="1">
      <c r="A49" s="422" t="s">
        <v>248</v>
      </c>
      <c r="B49" s="419"/>
      <c r="C49" s="422" t="s">
        <v>248</v>
      </c>
      <c r="D49" s="423"/>
      <c r="E49" s="423"/>
      <c r="F49" s="422" t="s">
        <v>248</v>
      </c>
      <c r="G49" s="423"/>
      <c r="H49" s="423"/>
      <c r="I49" s="431"/>
      <c r="J49" s="550"/>
      <c r="K49" s="550"/>
      <c r="R49" s="425"/>
      <c r="S49" s="425"/>
      <c r="T49" s="425"/>
      <c r="U49" s="425"/>
    </row>
    <row r="50" spans="1:21" ht="18.75" customHeight="1">
      <c r="A50" s="420" t="s">
        <v>247</v>
      </c>
      <c r="B50" s="419"/>
      <c r="C50" s="420" t="s">
        <v>247</v>
      </c>
      <c r="D50" s="445"/>
      <c r="E50" s="445"/>
      <c r="F50" s="420" t="s">
        <v>247</v>
      </c>
      <c r="G50" s="445"/>
      <c r="H50" s="445"/>
      <c r="I50" s="431"/>
      <c r="J50" s="550"/>
      <c r="K50" s="550"/>
      <c r="R50" s="425"/>
      <c r="S50" s="425"/>
      <c r="T50" s="425"/>
      <c r="U50" s="425"/>
    </row>
    <row r="51" spans="1:21" ht="18.75" customHeight="1">
      <c r="A51" s="422" t="s">
        <v>248</v>
      </c>
      <c r="B51" s="419"/>
      <c r="C51" s="422" t="s">
        <v>248</v>
      </c>
      <c r="D51" s="423"/>
      <c r="E51" s="423"/>
      <c r="F51" s="422" t="s">
        <v>248</v>
      </c>
      <c r="G51" s="423"/>
      <c r="H51" s="423"/>
      <c r="I51" s="431"/>
      <c r="J51" s="550"/>
      <c r="K51" s="550"/>
      <c r="R51" s="425"/>
      <c r="S51" s="425"/>
      <c r="T51" s="425"/>
      <c r="U51" s="425"/>
    </row>
    <row r="52" spans="1:21" ht="18.75" customHeight="1">
      <c r="A52" s="420" t="s">
        <v>247</v>
      </c>
      <c r="B52" s="419"/>
      <c r="C52" s="420" t="s">
        <v>247</v>
      </c>
      <c r="D52" s="445"/>
      <c r="E52" s="445"/>
      <c r="F52" s="420" t="s">
        <v>247</v>
      </c>
      <c r="G52" s="445"/>
      <c r="H52" s="445"/>
      <c r="I52" s="431"/>
      <c r="J52" s="550"/>
      <c r="K52" s="550"/>
      <c r="R52" s="425"/>
      <c r="S52" s="425"/>
      <c r="T52" s="425"/>
      <c r="U52" s="425"/>
    </row>
    <row r="53" spans="1:21" ht="18.75" customHeight="1">
      <c r="A53" s="422" t="s">
        <v>248</v>
      </c>
      <c r="B53" s="419"/>
      <c r="C53" s="422" t="s">
        <v>248</v>
      </c>
      <c r="D53" s="423"/>
      <c r="E53" s="423"/>
      <c r="F53" s="422" t="s">
        <v>248</v>
      </c>
      <c r="G53" s="423"/>
      <c r="H53" s="423"/>
      <c r="I53" s="432"/>
      <c r="J53" s="550"/>
      <c r="K53" s="550"/>
      <c r="R53" s="425"/>
      <c r="S53" s="425"/>
      <c r="T53" s="425"/>
      <c r="U53" s="425"/>
    </row>
    <row r="54" spans="1:21" ht="3" customHeight="1">
      <c r="A54" s="434"/>
      <c r="B54" s="435"/>
      <c r="C54" s="706"/>
      <c r="D54" s="707"/>
      <c r="E54" s="707"/>
      <c r="F54" s="707"/>
      <c r="G54" s="707"/>
      <c r="H54" s="707"/>
      <c r="I54" s="707"/>
      <c r="J54" s="707"/>
      <c r="K54" s="707"/>
    </row>
    <row r="55" spans="1:21" ht="5.25" customHeight="1">
      <c r="A55" s="437"/>
      <c r="B55" s="438"/>
      <c r="C55" s="439"/>
      <c r="D55" s="440"/>
      <c r="E55" s="440"/>
      <c r="F55" s="440"/>
      <c r="G55" s="440"/>
      <c r="H55" s="440"/>
      <c r="I55" s="440"/>
      <c r="J55" s="440"/>
      <c r="K55" s="440"/>
    </row>
    <row r="56" spans="1:21" ht="53.25" customHeight="1">
      <c r="A56" s="441" t="s">
        <v>252</v>
      </c>
      <c r="B56" s="404"/>
      <c r="C56" s="708"/>
      <c r="D56" s="709"/>
      <c r="E56" s="709"/>
      <c r="F56" s="709"/>
      <c r="G56" s="709"/>
      <c r="H56" s="709"/>
      <c r="I56" s="709"/>
      <c r="J56" s="709"/>
      <c r="K56" s="709"/>
    </row>
    <row r="57" spans="1:21" ht="149.25" customHeight="1">
      <c r="A57" s="442" t="s">
        <v>253</v>
      </c>
      <c r="C57" s="698"/>
      <c r="D57" s="699"/>
      <c r="E57" s="699"/>
      <c r="F57" s="699"/>
      <c r="G57" s="699"/>
      <c r="H57" s="699"/>
      <c r="I57" s="699"/>
      <c r="J57" s="699"/>
      <c r="K57" s="699"/>
    </row>
    <row r="58" spans="1:21" ht="18.75" customHeight="1"/>
    <row r="59" spans="1:21" ht="69.75" customHeight="1"/>
    <row r="60" spans="1:21" ht="18.75" hidden="1" customHeight="1">
      <c r="A60" s="413" t="e">
        <f>+C9+G9+J9+#REF!+#REF!+#REF!+C41+G41+#REF!+#REF!+#REF!+#REF!+#REF!+#REF!+#REF!+#REF!+#REF!+#REF!+#REF!+#REF!+#REF!+#REF!+#REF!</f>
        <v>#REF!</v>
      </c>
    </row>
  </sheetData>
  <mergeCells count="45">
    <mergeCell ref="A1:H1"/>
    <mergeCell ref="C4:K4"/>
    <mergeCell ref="C5:K5"/>
    <mergeCell ref="C6:K6"/>
    <mergeCell ref="C8:E8"/>
    <mergeCell ref="F8:H8"/>
    <mergeCell ref="I8:K8"/>
    <mergeCell ref="C9:E9"/>
    <mergeCell ref="F9:H9"/>
    <mergeCell ref="I9:K9"/>
    <mergeCell ref="C10:E10"/>
    <mergeCell ref="F10:H10"/>
    <mergeCell ref="I10:K10"/>
    <mergeCell ref="A22:K22"/>
    <mergeCell ref="C25:E25"/>
    <mergeCell ref="F25:H25"/>
    <mergeCell ref="I25:K25"/>
    <mergeCell ref="C26:E26"/>
    <mergeCell ref="F26:H26"/>
    <mergeCell ref="I26:K26"/>
    <mergeCell ref="C24:E24"/>
    <mergeCell ref="F24:H24"/>
    <mergeCell ref="I24:K24"/>
    <mergeCell ref="J39:K39"/>
    <mergeCell ref="C41:E41"/>
    <mergeCell ref="F41:H41"/>
    <mergeCell ref="J41:K41"/>
    <mergeCell ref="C40:E40"/>
    <mergeCell ref="F40:H40"/>
    <mergeCell ref="C57:K57"/>
    <mergeCell ref="D3:E3"/>
    <mergeCell ref="C23:E23"/>
    <mergeCell ref="F23:H23"/>
    <mergeCell ref="I23:K23"/>
    <mergeCell ref="C7:E7"/>
    <mergeCell ref="F7:H7"/>
    <mergeCell ref="I7:K7"/>
    <mergeCell ref="C54:K54"/>
    <mergeCell ref="C56:K56"/>
    <mergeCell ref="C42:E42"/>
    <mergeCell ref="F42:H42"/>
    <mergeCell ref="J42:K42"/>
    <mergeCell ref="A38:K38"/>
    <mergeCell ref="C39:E39"/>
    <mergeCell ref="F39:H39"/>
  </mergeCells>
  <printOptions horizontalCentered="1"/>
  <pageMargins left="0.25" right="0.25" top="0.75" bottom="0.75" header="0.3" footer="0.3"/>
  <pageSetup scale="48" firstPageNumber="6" orientation="landscape" useFirstPageNumber="1" r:id="rId1"/>
  <headerFooter scaleWithDoc="0">
    <oddHeader>&amp;L&amp;"Arial Narrow,Bold"Provider Name &amp;K00+000APRIL CRAWFORD &amp;K000000
Program Name
&amp;R&amp;"Arial Narrow,Bold"Attachment 1
00/00/0000 - 00/00/0000
Funding Source</oddHeader>
    <oddFooter>&amp;L&amp;"Times New Roman,Regular"&amp;10Attachment 1
Revision: 00/00/0000&amp;C&amp;"Times New Roman,Regular"&amp;10 1 of 1&amp;R&amp;"Times New Roman,Regular"&amp;10Contract ID# 10000xxxxx</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00"/>
  <sheetViews>
    <sheetView zoomScale="90" zoomScaleNormal="90" workbookViewId="0">
      <pane ySplit="1" topLeftCell="A78" activePane="bottomLeft" state="frozen"/>
      <selection pane="bottomLeft" activeCell="C14" sqref="C14"/>
    </sheetView>
  </sheetViews>
  <sheetFormatPr defaultColWidth="9.140625" defaultRowHeight="14.25"/>
  <cols>
    <col min="1" max="1" width="8.5703125" style="237" customWidth="1"/>
    <col min="2" max="2" width="14.7109375" style="351" customWidth="1"/>
    <col min="3" max="3" width="66.7109375" style="237" customWidth="1"/>
    <col min="4" max="4" width="17.42578125" style="334" customWidth="1"/>
    <col min="5" max="5" width="23.7109375" style="237" customWidth="1"/>
    <col min="6" max="6" width="18.85546875" style="237" customWidth="1"/>
    <col min="7" max="7" width="78.7109375" style="332" customWidth="1"/>
    <col min="8" max="16384" width="9.140625" style="237"/>
  </cols>
  <sheetData>
    <row r="1" spans="1:7" s="329" customFormat="1" ht="45">
      <c r="A1" s="347" t="s">
        <v>254</v>
      </c>
      <c r="B1" s="349" t="s">
        <v>255</v>
      </c>
      <c r="C1" s="348" t="s">
        <v>256</v>
      </c>
      <c r="D1" s="347" t="s">
        <v>257</v>
      </c>
      <c r="E1" s="347" t="s">
        <v>258</v>
      </c>
      <c r="F1" s="347" t="s">
        <v>259</v>
      </c>
      <c r="G1" s="347" t="s">
        <v>260</v>
      </c>
    </row>
    <row r="2" spans="1:7">
      <c r="A2" s="335" t="s">
        <v>261</v>
      </c>
      <c r="B2" s="350" t="s">
        <v>262</v>
      </c>
      <c r="C2" s="339" t="s">
        <v>263</v>
      </c>
      <c r="D2" s="336" t="s">
        <v>264</v>
      </c>
      <c r="E2" s="335" t="s">
        <v>265</v>
      </c>
      <c r="F2" s="345" t="s">
        <v>266</v>
      </c>
      <c r="G2" s="343" t="s">
        <v>267</v>
      </c>
    </row>
    <row r="3" spans="1:7" ht="63.75">
      <c r="A3" s="335" t="s">
        <v>261</v>
      </c>
      <c r="B3" s="338" t="s">
        <v>268</v>
      </c>
      <c r="C3" s="339" t="s">
        <v>269</v>
      </c>
      <c r="D3" s="336" t="s">
        <v>264</v>
      </c>
      <c r="E3" s="335" t="s">
        <v>265</v>
      </c>
      <c r="F3" s="345" t="s">
        <v>266</v>
      </c>
      <c r="G3" s="344" t="s">
        <v>270</v>
      </c>
    </row>
    <row r="4" spans="1:7" ht="63.75">
      <c r="A4" s="335" t="s">
        <v>261</v>
      </c>
      <c r="B4" s="338" t="s">
        <v>271</v>
      </c>
      <c r="C4" s="339" t="s">
        <v>272</v>
      </c>
      <c r="D4" s="336" t="s">
        <v>264</v>
      </c>
      <c r="E4" s="335" t="s">
        <v>265</v>
      </c>
      <c r="F4" s="345" t="s">
        <v>266</v>
      </c>
      <c r="G4" s="343" t="s">
        <v>273</v>
      </c>
    </row>
    <row r="5" spans="1:7" ht="89.25">
      <c r="A5" s="335" t="s">
        <v>261</v>
      </c>
      <c r="B5" s="338" t="s">
        <v>274</v>
      </c>
      <c r="C5" s="339" t="s">
        <v>275</v>
      </c>
      <c r="D5" s="336" t="s">
        <v>264</v>
      </c>
      <c r="E5" s="335" t="s">
        <v>265</v>
      </c>
      <c r="F5" s="345" t="s">
        <v>266</v>
      </c>
      <c r="G5" s="343" t="s">
        <v>276</v>
      </c>
    </row>
    <row r="6" spans="1:7" ht="38.25">
      <c r="A6" s="335" t="s">
        <v>261</v>
      </c>
      <c r="B6" s="338" t="s">
        <v>277</v>
      </c>
      <c r="C6" s="339" t="s">
        <v>278</v>
      </c>
      <c r="D6" s="336" t="s">
        <v>264</v>
      </c>
      <c r="E6" s="335" t="s">
        <v>265</v>
      </c>
      <c r="F6" s="345" t="s">
        <v>266</v>
      </c>
      <c r="G6" s="343" t="s">
        <v>279</v>
      </c>
    </row>
    <row r="7" spans="1:7" ht="51">
      <c r="A7" s="335" t="s">
        <v>261</v>
      </c>
      <c r="B7" s="338" t="s">
        <v>280</v>
      </c>
      <c r="C7" s="337" t="s">
        <v>281</v>
      </c>
      <c r="D7" s="336" t="s">
        <v>282</v>
      </c>
      <c r="E7" s="335" t="s">
        <v>282</v>
      </c>
      <c r="F7" s="340" t="s">
        <v>283</v>
      </c>
      <c r="G7" s="343" t="s">
        <v>284</v>
      </c>
    </row>
    <row r="8" spans="1:7" ht="76.5">
      <c r="A8" s="335" t="s">
        <v>261</v>
      </c>
      <c r="B8" s="338" t="s">
        <v>285</v>
      </c>
      <c r="C8" s="337" t="s">
        <v>286</v>
      </c>
      <c r="D8" s="336" t="s">
        <v>282</v>
      </c>
      <c r="E8" s="335" t="s">
        <v>282</v>
      </c>
      <c r="F8" s="340" t="s">
        <v>283</v>
      </c>
      <c r="G8" s="343" t="s">
        <v>287</v>
      </c>
    </row>
    <row r="9" spans="1:7" ht="178.5">
      <c r="A9" s="335" t="s">
        <v>261</v>
      </c>
      <c r="B9" s="338" t="s">
        <v>288</v>
      </c>
      <c r="C9" s="337" t="s">
        <v>289</v>
      </c>
      <c r="D9" s="336" t="s">
        <v>282</v>
      </c>
      <c r="E9" s="335" t="s">
        <v>282</v>
      </c>
      <c r="F9" s="340" t="s">
        <v>283</v>
      </c>
      <c r="G9" s="343" t="s">
        <v>290</v>
      </c>
    </row>
    <row r="10" spans="1:7" ht="25.5">
      <c r="A10" s="335" t="s">
        <v>261</v>
      </c>
      <c r="B10" s="338" t="s">
        <v>291</v>
      </c>
      <c r="C10" s="337" t="s">
        <v>292</v>
      </c>
      <c r="D10" s="336" t="s">
        <v>282</v>
      </c>
      <c r="E10" s="335" t="s">
        <v>265</v>
      </c>
      <c r="F10" s="340" t="s">
        <v>283</v>
      </c>
      <c r="G10" s="343" t="s">
        <v>293</v>
      </c>
    </row>
    <row r="11" spans="1:7" ht="38.25">
      <c r="A11" s="335" t="s">
        <v>261</v>
      </c>
      <c r="B11" s="338" t="s">
        <v>294</v>
      </c>
      <c r="C11" s="337" t="s">
        <v>295</v>
      </c>
      <c r="D11" s="336" t="s">
        <v>282</v>
      </c>
      <c r="E11" s="335" t="s">
        <v>265</v>
      </c>
      <c r="F11" s="340" t="s">
        <v>283</v>
      </c>
      <c r="G11" s="343" t="s">
        <v>296</v>
      </c>
    </row>
    <row r="12" spans="1:7" ht="25.5">
      <c r="A12" s="335" t="s">
        <v>261</v>
      </c>
      <c r="B12" s="338" t="s">
        <v>297</v>
      </c>
      <c r="C12" s="337" t="s">
        <v>298</v>
      </c>
      <c r="D12" s="336" t="s">
        <v>282</v>
      </c>
      <c r="E12" s="335" t="s">
        <v>265</v>
      </c>
      <c r="F12" s="340" t="s">
        <v>283</v>
      </c>
      <c r="G12" s="343" t="s">
        <v>299</v>
      </c>
    </row>
    <row r="13" spans="1:7" ht="114.75">
      <c r="A13" s="335" t="s">
        <v>261</v>
      </c>
      <c r="B13" s="338" t="s">
        <v>300</v>
      </c>
      <c r="C13" s="337" t="s">
        <v>301</v>
      </c>
      <c r="D13" s="336" t="s">
        <v>302</v>
      </c>
      <c r="E13" s="335" t="s">
        <v>282</v>
      </c>
      <c r="F13" s="340" t="s">
        <v>283</v>
      </c>
      <c r="G13" s="343" t="s">
        <v>303</v>
      </c>
    </row>
    <row r="14" spans="1:7" ht="25.5">
      <c r="A14" s="335" t="s">
        <v>261</v>
      </c>
      <c r="B14" s="338" t="s">
        <v>304</v>
      </c>
      <c r="C14" s="337" t="s">
        <v>305</v>
      </c>
      <c r="D14" s="336" t="s">
        <v>282</v>
      </c>
      <c r="E14" s="335" t="s">
        <v>265</v>
      </c>
      <c r="F14" s="340" t="s">
        <v>283</v>
      </c>
      <c r="G14" s="343" t="s">
        <v>306</v>
      </c>
    </row>
    <row r="15" spans="1:7" ht="38.25">
      <c r="A15" s="335" t="s">
        <v>261</v>
      </c>
      <c r="B15" s="338" t="s">
        <v>307</v>
      </c>
      <c r="C15" s="337" t="s">
        <v>308</v>
      </c>
      <c r="D15" s="336" t="s">
        <v>282</v>
      </c>
      <c r="E15" s="335" t="s">
        <v>265</v>
      </c>
      <c r="F15" s="340" t="s">
        <v>283</v>
      </c>
      <c r="G15" s="343" t="s">
        <v>309</v>
      </c>
    </row>
    <row r="16" spans="1:7" ht="102">
      <c r="A16" s="335" t="s">
        <v>261</v>
      </c>
      <c r="B16" s="338" t="s">
        <v>310</v>
      </c>
      <c r="C16" s="337" t="s">
        <v>311</v>
      </c>
      <c r="D16" s="336" t="s">
        <v>282</v>
      </c>
      <c r="E16" s="335" t="s">
        <v>282</v>
      </c>
      <c r="F16" s="340" t="s">
        <v>283</v>
      </c>
      <c r="G16" s="343" t="s">
        <v>312</v>
      </c>
    </row>
    <row r="17" spans="1:7" ht="76.5">
      <c r="A17" s="335" t="s">
        <v>261</v>
      </c>
      <c r="B17" s="338" t="s">
        <v>313</v>
      </c>
      <c r="C17" s="337" t="s">
        <v>314</v>
      </c>
      <c r="D17" s="336" t="s">
        <v>282</v>
      </c>
      <c r="E17" s="335" t="s">
        <v>265</v>
      </c>
      <c r="F17" s="340" t="s">
        <v>283</v>
      </c>
      <c r="G17" s="343" t="s">
        <v>315</v>
      </c>
    </row>
    <row r="18" spans="1:7" ht="25.5">
      <c r="A18" s="335" t="s">
        <v>261</v>
      </c>
      <c r="B18" s="338" t="s">
        <v>316</v>
      </c>
      <c r="C18" s="337" t="s">
        <v>317</v>
      </c>
      <c r="D18" s="336" t="s">
        <v>282</v>
      </c>
      <c r="E18" s="335" t="s">
        <v>265</v>
      </c>
      <c r="F18" s="340" t="s">
        <v>283</v>
      </c>
      <c r="G18" s="343" t="s">
        <v>318</v>
      </c>
    </row>
    <row r="19" spans="1:7" ht="63.75">
      <c r="A19" s="335" t="s">
        <v>261</v>
      </c>
      <c r="B19" s="338" t="s">
        <v>319</v>
      </c>
      <c r="C19" s="337" t="s">
        <v>320</v>
      </c>
      <c r="D19" s="336" t="s">
        <v>282</v>
      </c>
      <c r="E19" s="335" t="s">
        <v>265</v>
      </c>
      <c r="F19" s="340" t="s">
        <v>283</v>
      </c>
      <c r="G19" s="343" t="s">
        <v>321</v>
      </c>
    </row>
    <row r="20" spans="1:7" ht="25.5">
      <c r="A20" s="335" t="s">
        <v>261</v>
      </c>
      <c r="B20" s="341" t="s">
        <v>322</v>
      </c>
      <c r="C20" s="337" t="s">
        <v>323</v>
      </c>
      <c r="D20" s="342" t="s">
        <v>282</v>
      </c>
      <c r="E20" s="345" t="s">
        <v>282</v>
      </c>
      <c r="F20" s="346" t="s">
        <v>283</v>
      </c>
      <c r="G20" s="343" t="s">
        <v>324</v>
      </c>
    </row>
    <row r="21" spans="1:7" ht="165.75">
      <c r="A21" s="335" t="s">
        <v>261</v>
      </c>
      <c r="B21" s="338" t="s">
        <v>325</v>
      </c>
      <c r="C21" s="337" t="s">
        <v>326</v>
      </c>
      <c r="D21" s="336" t="s">
        <v>327</v>
      </c>
      <c r="E21" s="352" t="s">
        <v>328</v>
      </c>
      <c r="F21" s="345" t="s">
        <v>329</v>
      </c>
      <c r="G21" s="343" t="s">
        <v>330</v>
      </c>
    </row>
    <row r="22" spans="1:7" ht="153">
      <c r="A22" s="335" t="s">
        <v>261</v>
      </c>
      <c r="B22" s="338" t="s">
        <v>331</v>
      </c>
      <c r="C22" s="337" t="s">
        <v>332</v>
      </c>
      <c r="D22" s="336" t="s">
        <v>327</v>
      </c>
      <c r="E22" s="345" t="s">
        <v>328</v>
      </c>
      <c r="F22" s="345" t="s">
        <v>329</v>
      </c>
      <c r="G22" s="343" t="s">
        <v>333</v>
      </c>
    </row>
    <row r="23" spans="1:7" ht="38.25">
      <c r="A23" s="335" t="s">
        <v>261</v>
      </c>
      <c r="B23" s="338" t="s">
        <v>334</v>
      </c>
      <c r="C23" s="337" t="s">
        <v>335</v>
      </c>
      <c r="D23" s="336" t="s">
        <v>336</v>
      </c>
      <c r="E23" s="335" t="s">
        <v>265</v>
      </c>
      <c r="F23" s="345" t="s">
        <v>266</v>
      </c>
      <c r="G23" s="343" t="s">
        <v>337</v>
      </c>
    </row>
    <row r="24" spans="1:7" ht="25.5">
      <c r="A24" s="335" t="s">
        <v>261</v>
      </c>
      <c r="B24" s="338" t="s">
        <v>338</v>
      </c>
      <c r="C24" s="337" t="s">
        <v>339</v>
      </c>
      <c r="D24" s="336" t="s">
        <v>336</v>
      </c>
      <c r="E24" s="335" t="s">
        <v>265</v>
      </c>
      <c r="F24" s="345" t="s">
        <v>266</v>
      </c>
      <c r="G24" s="343" t="s">
        <v>340</v>
      </c>
    </row>
    <row r="25" spans="1:7" ht="25.5">
      <c r="A25" s="335" t="s">
        <v>261</v>
      </c>
      <c r="B25" s="338" t="s">
        <v>341</v>
      </c>
      <c r="C25" s="337" t="s">
        <v>342</v>
      </c>
      <c r="D25" s="336" t="s">
        <v>336</v>
      </c>
      <c r="E25" s="335" t="s">
        <v>265</v>
      </c>
      <c r="F25" s="335" t="s">
        <v>266</v>
      </c>
      <c r="G25" s="343" t="s">
        <v>299</v>
      </c>
    </row>
    <row r="26" spans="1:7" ht="76.5">
      <c r="A26" s="335" t="s">
        <v>261</v>
      </c>
      <c r="B26" s="338" t="s">
        <v>343</v>
      </c>
      <c r="C26" s="337" t="s">
        <v>344</v>
      </c>
      <c r="D26" s="336" t="s">
        <v>345</v>
      </c>
      <c r="E26" s="336" t="s">
        <v>346</v>
      </c>
      <c r="F26" s="340" t="s">
        <v>347</v>
      </c>
      <c r="G26" s="343" t="s">
        <v>348</v>
      </c>
    </row>
    <row r="27" spans="1:7" ht="76.5">
      <c r="A27" s="335" t="s">
        <v>261</v>
      </c>
      <c r="B27" s="338" t="s">
        <v>349</v>
      </c>
      <c r="C27" s="337" t="s">
        <v>350</v>
      </c>
      <c r="D27" s="336" t="s">
        <v>336</v>
      </c>
      <c r="E27" s="336" t="s">
        <v>351</v>
      </c>
      <c r="F27" s="340" t="s">
        <v>352</v>
      </c>
      <c r="G27" s="343" t="s">
        <v>348</v>
      </c>
    </row>
    <row r="28" spans="1:7" ht="76.5">
      <c r="A28" s="335" t="s">
        <v>261</v>
      </c>
      <c r="B28" s="338" t="s">
        <v>353</v>
      </c>
      <c r="C28" s="337" t="s">
        <v>354</v>
      </c>
      <c r="D28" s="336" t="s">
        <v>345</v>
      </c>
      <c r="E28" s="336" t="s">
        <v>346</v>
      </c>
      <c r="F28" s="340" t="s">
        <v>347</v>
      </c>
      <c r="G28" s="343" t="s">
        <v>355</v>
      </c>
    </row>
    <row r="29" spans="1:7" ht="76.5">
      <c r="A29" s="335" t="s">
        <v>261</v>
      </c>
      <c r="B29" s="338" t="s">
        <v>356</v>
      </c>
      <c r="C29" s="337" t="s">
        <v>357</v>
      </c>
      <c r="D29" s="336" t="s">
        <v>336</v>
      </c>
      <c r="E29" s="336" t="s">
        <v>351</v>
      </c>
      <c r="F29" s="340" t="s">
        <v>352</v>
      </c>
      <c r="G29" s="343" t="s">
        <v>355</v>
      </c>
    </row>
    <row r="30" spans="1:7" ht="102">
      <c r="A30" s="379" t="s">
        <v>261</v>
      </c>
      <c r="B30" s="380" t="s">
        <v>358</v>
      </c>
      <c r="C30" s="381" t="s">
        <v>359</v>
      </c>
      <c r="D30" s="382" t="s">
        <v>360</v>
      </c>
      <c r="E30" s="382"/>
      <c r="F30" s="383"/>
      <c r="G30" s="505" t="s">
        <v>361</v>
      </c>
    </row>
    <row r="31" spans="1:7" ht="102">
      <c r="A31" s="335" t="s">
        <v>261</v>
      </c>
      <c r="B31" s="338" t="s">
        <v>362</v>
      </c>
      <c r="C31" s="337" t="s">
        <v>363</v>
      </c>
      <c r="D31" s="336" t="s">
        <v>360</v>
      </c>
      <c r="E31" s="335" t="s">
        <v>265</v>
      </c>
      <c r="F31" s="335" t="s">
        <v>329</v>
      </c>
      <c r="G31" s="343" t="s">
        <v>364</v>
      </c>
    </row>
    <row r="32" spans="1:7" ht="105.75" customHeight="1">
      <c r="A32" s="335" t="s">
        <v>261</v>
      </c>
      <c r="B32" s="338" t="s">
        <v>365</v>
      </c>
      <c r="C32" s="337" t="s">
        <v>366</v>
      </c>
      <c r="D32" s="336" t="s">
        <v>360</v>
      </c>
      <c r="E32" s="335" t="s">
        <v>265</v>
      </c>
      <c r="F32" s="335" t="s">
        <v>329</v>
      </c>
      <c r="G32" s="503" t="s">
        <v>367</v>
      </c>
    </row>
    <row r="33" spans="1:7" ht="140.25">
      <c r="A33" s="335" t="s">
        <v>261</v>
      </c>
      <c r="B33" s="338" t="s">
        <v>368</v>
      </c>
      <c r="C33" s="337" t="s">
        <v>369</v>
      </c>
      <c r="D33" s="336" t="s">
        <v>360</v>
      </c>
      <c r="E33" s="335"/>
      <c r="F33" s="335" t="s">
        <v>329</v>
      </c>
      <c r="G33" s="343" t="s">
        <v>370</v>
      </c>
    </row>
    <row r="34" spans="1:7" ht="153">
      <c r="A34" s="335" t="s">
        <v>261</v>
      </c>
      <c r="B34" s="338" t="s">
        <v>371</v>
      </c>
      <c r="C34" s="337" t="s">
        <v>372</v>
      </c>
      <c r="D34" s="336" t="s">
        <v>360</v>
      </c>
      <c r="E34" s="335"/>
      <c r="F34" s="335" t="s">
        <v>329</v>
      </c>
      <c r="G34" s="343" t="s">
        <v>373</v>
      </c>
    </row>
    <row r="35" spans="1:7" ht="89.25">
      <c r="A35" s="335" t="s">
        <v>261</v>
      </c>
      <c r="B35" s="338" t="s">
        <v>374</v>
      </c>
      <c r="C35" s="337" t="s">
        <v>375</v>
      </c>
      <c r="D35" s="336" t="s">
        <v>376</v>
      </c>
      <c r="E35" s="335" t="s">
        <v>265</v>
      </c>
      <c r="F35" s="335" t="s">
        <v>329</v>
      </c>
      <c r="G35" s="343" t="s">
        <v>377</v>
      </c>
    </row>
    <row r="36" spans="1:7" ht="38.25">
      <c r="A36" s="335" t="s">
        <v>261</v>
      </c>
      <c r="B36" s="338" t="s">
        <v>378</v>
      </c>
      <c r="C36" s="337" t="s">
        <v>379</v>
      </c>
      <c r="D36" s="336" t="s">
        <v>376</v>
      </c>
      <c r="E36" s="335" t="s">
        <v>265</v>
      </c>
      <c r="F36" s="335" t="s">
        <v>329</v>
      </c>
      <c r="G36" s="343" t="s">
        <v>380</v>
      </c>
    </row>
    <row r="37" spans="1:7" ht="38.25">
      <c r="A37" s="335" t="s">
        <v>261</v>
      </c>
      <c r="B37" s="338" t="s">
        <v>381</v>
      </c>
      <c r="C37" s="337" t="s">
        <v>382</v>
      </c>
      <c r="D37" s="336" t="s">
        <v>336</v>
      </c>
      <c r="E37" s="335" t="s">
        <v>265</v>
      </c>
      <c r="F37" s="335" t="s">
        <v>329</v>
      </c>
      <c r="G37" s="343" t="s">
        <v>383</v>
      </c>
    </row>
    <row r="38" spans="1:7" ht="127.5">
      <c r="A38" s="335" t="s">
        <v>261</v>
      </c>
      <c r="B38" s="338" t="s">
        <v>384</v>
      </c>
      <c r="C38" s="337" t="s">
        <v>385</v>
      </c>
      <c r="D38" s="336" t="s">
        <v>376</v>
      </c>
      <c r="E38" s="335" t="s">
        <v>265</v>
      </c>
      <c r="F38" s="335" t="s">
        <v>329</v>
      </c>
      <c r="G38" s="343" t="s">
        <v>386</v>
      </c>
    </row>
    <row r="39" spans="1:7" ht="89.25">
      <c r="A39" s="335" t="s">
        <v>261</v>
      </c>
      <c r="B39" s="338" t="s">
        <v>387</v>
      </c>
      <c r="C39" s="337" t="s">
        <v>388</v>
      </c>
      <c r="D39" s="336" t="s">
        <v>389</v>
      </c>
      <c r="E39" s="335" t="s">
        <v>265</v>
      </c>
      <c r="F39" s="335" t="s">
        <v>186</v>
      </c>
      <c r="G39" s="343" t="s">
        <v>390</v>
      </c>
    </row>
    <row r="40" spans="1:7" ht="89.25">
      <c r="A40" s="335" t="s">
        <v>261</v>
      </c>
      <c r="B40" s="338" t="s">
        <v>391</v>
      </c>
      <c r="C40" s="337" t="s">
        <v>392</v>
      </c>
      <c r="D40" s="336" t="s">
        <v>389</v>
      </c>
      <c r="E40" s="335" t="s">
        <v>265</v>
      </c>
      <c r="F40" s="335" t="s">
        <v>186</v>
      </c>
      <c r="G40" s="343" t="s">
        <v>393</v>
      </c>
    </row>
    <row r="41" spans="1:7" ht="89.25">
      <c r="A41" s="335" t="s">
        <v>261</v>
      </c>
      <c r="B41" s="338" t="s">
        <v>394</v>
      </c>
      <c r="C41" s="337" t="s">
        <v>395</v>
      </c>
      <c r="D41" s="336" t="s">
        <v>389</v>
      </c>
      <c r="E41" s="335" t="s">
        <v>265</v>
      </c>
      <c r="F41" s="336" t="s">
        <v>396</v>
      </c>
      <c r="G41" s="343" t="s">
        <v>397</v>
      </c>
    </row>
    <row r="42" spans="1:7" ht="229.5">
      <c r="A42" s="335" t="s">
        <v>261</v>
      </c>
      <c r="B42" s="338" t="s">
        <v>398</v>
      </c>
      <c r="C42" s="337" t="s">
        <v>399</v>
      </c>
      <c r="D42" s="336" t="s">
        <v>389</v>
      </c>
      <c r="E42" s="335" t="s">
        <v>265</v>
      </c>
      <c r="F42" s="335" t="s">
        <v>186</v>
      </c>
      <c r="G42" s="343" t="s">
        <v>400</v>
      </c>
    </row>
    <row r="43" spans="1:7" ht="57">
      <c r="A43" s="335" t="s">
        <v>261</v>
      </c>
      <c r="B43" s="338" t="s">
        <v>401</v>
      </c>
      <c r="C43" s="337" t="s">
        <v>402</v>
      </c>
      <c r="D43" s="336" t="s">
        <v>389</v>
      </c>
      <c r="E43" s="335" t="s">
        <v>265</v>
      </c>
      <c r="F43" s="335" t="s">
        <v>186</v>
      </c>
      <c r="G43" s="343" t="s">
        <v>403</v>
      </c>
    </row>
    <row r="44" spans="1:7" ht="51">
      <c r="A44" s="369" t="s">
        <v>404</v>
      </c>
      <c r="B44" s="369" t="s">
        <v>405</v>
      </c>
      <c r="C44" s="370" t="s">
        <v>406</v>
      </c>
      <c r="D44" s="369" t="s">
        <v>329</v>
      </c>
      <c r="E44" s="369" t="s">
        <v>265</v>
      </c>
      <c r="F44" s="369" t="s">
        <v>329</v>
      </c>
      <c r="G44" s="343" t="s">
        <v>407</v>
      </c>
    </row>
    <row r="45" spans="1:7" ht="25.5">
      <c r="A45" s="369" t="s">
        <v>404</v>
      </c>
      <c r="B45" s="369" t="s">
        <v>408</v>
      </c>
      <c r="C45" s="370" t="s">
        <v>409</v>
      </c>
      <c r="D45" s="369" t="s">
        <v>329</v>
      </c>
      <c r="E45" s="369" t="s">
        <v>265</v>
      </c>
      <c r="F45" s="369" t="s">
        <v>329</v>
      </c>
      <c r="G45" s="343" t="s">
        <v>410</v>
      </c>
    </row>
    <row r="46" spans="1:7" ht="25.5">
      <c r="A46" s="369" t="s">
        <v>404</v>
      </c>
      <c r="B46" s="369" t="s">
        <v>411</v>
      </c>
      <c r="C46" s="369" t="s">
        <v>412</v>
      </c>
      <c r="D46" s="369" t="s">
        <v>329</v>
      </c>
      <c r="E46" s="369" t="s">
        <v>265</v>
      </c>
      <c r="F46" s="369" t="s">
        <v>329</v>
      </c>
      <c r="G46" s="343" t="s">
        <v>413</v>
      </c>
    </row>
    <row r="47" spans="1:7" ht="25.5">
      <c r="A47" s="369" t="s">
        <v>404</v>
      </c>
      <c r="B47" s="369" t="s">
        <v>414</v>
      </c>
      <c r="C47" s="369" t="s">
        <v>415</v>
      </c>
      <c r="D47" s="369" t="s">
        <v>329</v>
      </c>
      <c r="E47" s="369" t="s">
        <v>265</v>
      </c>
      <c r="F47" s="369" t="s">
        <v>329</v>
      </c>
      <c r="G47" s="343" t="s">
        <v>416</v>
      </c>
    </row>
    <row r="48" spans="1:7" ht="63.75">
      <c r="A48" s="369" t="s">
        <v>404</v>
      </c>
      <c r="B48" s="369" t="s">
        <v>417</v>
      </c>
      <c r="C48" s="369" t="s">
        <v>418</v>
      </c>
      <c r="D48" s="369" t="s">
        <v>329</v>
      </c>
      <c r="E48" s="369" t="s">
        <v>265</v>
      </c>
      <c r="F48" s="369" t="s">
        <v>329</v>
      </c>
      <c r="G48" s="343" t="s">
        <v>419</v>
      </c>
    </row>
    <row r="49" spans="1:7" ht="63.75">
      <c r="A49" s="369" t="s">
        <v>404</v>
      </c>
      <c r="B49" s="369" t="s">
        <v>420</v>
      </c>
      <c r="C49" s="369" t="s">
        <v>421</v>
      </c>
      <c r="D49" s="369" t="s">
        <v>329</v>
      </c>
      <c r="E49" s="369" t="s">
        <v>265</v>
      </c>
      <c r="F49" s="369" t="s">
        <v>329</v>
      </c>
      <c r="G49" s="343" t="s">
        <v>422</v>
      </c>
    </row>
    <row r="50" spans="1:7" ht="63.75">
      <c r="A50" s="369" t="s">
        <v>404</v>
      </c>
      <c r="B50" s="369" t="s">
        <v>423</v>
      </c>
      <c r="C50" s="369" t="s">
        <v>424</v>
      </c>
      <c r="D50" s="369" t="s">
        <v>329</v>
      </c>
      <c r="E50" s="369" t="s">
        <v>265</v>
      </c>
      <c r="F50" s="369" t="s">
        <v>329</v>
      </c>
      <c r="G50" s="343" t="s">
        <v>425</v>
      </c>
    </row>
    <row r="51" spans="1:7">
      <c r="A51" s="369" t="s">
        <v>404</v>
      </c>
      <c r="B51" s="369" t="s">
        <v>426</v>
      </c>
      <c r="C51" s="369" t="s">
        <v>427</v>
      </c>
      <c r="D51" s="369" t="s">
        <v>329</v>
      </c>
      <c r="E51" s="369" t="s">
        <v>265</v>
      </c>
      <c r="F51" s="369" t="s">
        <v>329</v>
      </c>
      <c r="G51" s="343" t="s">
        <v>428</v>
      </c>
    </row>
    <row r="52" spans="1:7" ht="76.5">
      <c r="A52" s="369" t="s">
        <v>404</v>
      </c>
      <c r="B52" s="369" t="s">
        <v>429</v>
      </c>
      <c r="C52" s="369" t="s">
        <v>430</v>
      </c>
      <c r="D52" s="369" t="s">
        <v>329</v>
      </c>
      <c r="E52" s="369" t="s">
        <v>265</v>
      </c>
      <c r="F52" s="369" t="s">
        <v>329</v>
      </c>
      <c r="G52" s="343" t="s">
        <v>431</v>
      </c>
    </row>
    <row r="53" spans="1:7" ht="51">
      <c r="A53" s="369" t="s">
        <v>404</v>
      </c>
      <c r="B53" s="369" t="s">
        <v>432</v>
      </c>
      <c r="C53" s="369" t="s">
        <v>433</v>
      </c>
      <c r="D53" s="369" t="s">
        <v>434</v>
      </c>
      <c r="E53" s="369" t="s">
        <v>265</v>
      </c>
      <c r="F53" s="369" t="s">
        <v>434</v>
      </c>
      <c r="G53" s="343" t="s">
        <v>435</v>
      </c>
    </row>
    <row r="54" spans="1:7" ht="89.25">
      <c r="A54" s="369" t="s">
        <v>404</v>
      </c>
      <c r="B54" s="369" t="s">
        <v>436</v>
      </c>
      <c r="C54" s="370" t="s">
        <v>437</v>
      </c>
      <c r="D54" s="369" t="s">
        <v>438</v>
      </c>
      <c r="E54" s="369" t="s">
        <v>265</v>
      </c>
      <c r="F54" s="369" t="s">
        <v>438</v>
      </c>
      <c r="G54" s="343" t="s">
        <v>439</v>
      </c>
    </row>
    <row r="55" spans="1:7" ht="63.75">
      <c r="A55" s="371" t="s">
        <v>404</v>
      </c>
      <c r="B55" s="371" t="s">
        <v>440</v>
      </c>
      <c r="C55" s="372" t="s">
        <v>441</v>
      </c>
      <c r="D55" s="371" t="s">
        <v>329</v>
      </c>
      <c r="E55" s="371" t="s">
        <v>265</v>
      </c>
      <c r="F55" s="371" t="s">
        <v>329</v>
      </c>
      <c r="G55" s="343" t="s">
        <v>442</v>
      </c>
    </row>
    <row r="56" spans="1:7" ht="114.75">
      <c r="A56" s="369" t="s">
        <v>404</v>
      </c>
      <c r="B56" s="369" t="s">
        <v>443</v>
      </c>
      <c r="C56" s="370" t="s">
        <v>444</v>
      </c>
      <c r="D56" s="369" t="s">
        <v>329</v>
      </c>
      <c r="E56" s="369" t="s">
        <v>445</v>
      </c>
      <c r="F56" s="369" t="s">
        <v>329</v>
      </c>
      <c r="G56" s="343" t="s">
        <v>446</v>
      </c>
    </row>
    <row r="57" spans="1:7" ht="76.5">
      <c r="A57" s="369" t="s">
        <v>404</v>
      </c>
      <c r="B57" s="369" t="s">
        <v>447</v>
      </c>
      <c r="C57" s="370" t="s">
        <v>448</v>
      </c>
      <c r="D57" s="369" t="s">
        <v>329</v>
      </c>
      <c r="E57" s="369" t="s">
        <v>449</v>
      </c>
      <c r="F57" s="369" t="s">
        <v>329</v>
      </c>
      <c r="G57" s="343" t="s">
        <v>450</v>
      </c>
    </row>
    <row r="58" spans="1:7" ht="51">
      <c r="A58" s="369" t="s">
        <v>404</v>
      </c>
      <c r="B58" s="369" t="s">
        <v>451</v>
      </c>
      <c r="C58" s="370" t="s">
        <v>452</v>
      </c>
      <c r="D58" s="369" t="s">
        <v>453</v>
      </c>
      <c r="E58" s="369" t="s">
        <v>265</v>
      </c>
      <c r="F58" s="369" t="s">
        <v>453</v>
      </c>
      <c r="G58" s="343" t="s">
        <v>454</v>
      </c>
    </row>
    <row r="59" spans="1:7" ht="89.25">
      <c r="A59" s="369" t="s">
        <v>404</v>
      </c>
      <c r="B59" s="369" t="s">
        <v>455</v>
      </c>
      <c r="C59" s="370" t="s">
        <v>456</v>
      </c>
      <c r="D59" s="369" t="s">
        <v>438</v>
      </c>
      <c r="E59" s="369" t="s">
        <v>265</v>
      </c>
      <c r="F59" s="369" t="s">
        <v>438</v>
      </c>
      <c r="G59" s="343" t="s">
        <v>457</v>
      </c>
    </row>
    <row r="60" spans="1:7" ht="38.25">
      <c r="A60" s="369" t="s">
        <v>404</v>
      </c>
      <c r="B60" s="369" t="s">
        <v>458</v>
      </c>
      <c r="C60" s="370" t="s">
        <v>459</v>
      </c>
      <c r="D60" s="369" t="s">
        <v>453</v>
      </c>
      <c r="E60" s="369" t="s">
        <v>265</v>
      </c>
      <c r="F60" s="369" t="s">
        <v>453</v>
      </c>
      <c r="G60" s="343" t="s">
        <v>460</v>
      </c>
    </row>
    <row r="61" spans="1:7" ht="63.75">
      <c r="A61" s="371" t="s">
        <v>404</v>
      </c>
      <c r="B61" s="371" t="s">
        <v>461</v>
      </c>
      <c r="C61" s="372" t="s">
        <v>462</v>
      </c>
      <c r="D61" s="371" t="s">
        <v>463</v>
      </c>
      <c r="E61" s="371" t="s">
        <v>463</v>
      </c>
      <c r="F61" s="371" t="s">
        <v>463</v>
      </c>
      <c r="G61" s="343" t="s">
        <v>464</v>
      </c>
    </row>
    <row r="62" spans="1:7" ht="51">
      <c r="A62" s="371" t="s">
        <v>404</v>
      </c>
      <c r="B62" s="371" t="s">
        <v>465</v>
      </c>
      <c r="C62" s="372" t="s">
        <v>466</v>
      </c>
      <c r="D62" s="371" t="s">
        <v>467</v>
      </c>
      <c r="E62" s="371" t="s">
        <v>467</v>
      </c>
      <c r="F62" s="371" t="s">
        <v>467</v>
      </c>
      <c r="G62" s="343" t="s">
        <v>468</v>
      </c>
    </row>
    <row r="63" spans="1:7" ht="38.25">
      <c r="A63" s="371" t="s">
        <v>404</v>
      </c>
      <c r="B63" s="371" t="s">
        <v>469</v>
      </c>
      <c r="C63" s="372" t="s">
        <v>470</v>
      </c>
      <c r="D63" s="371" t="s">
        <v>467</v>
      </c>
      <c r="E63" s="371" t="s">
        <v>467</v>
      </c>
      <c r="F63" s="371" t="s">
        <v>467</v>
      </c>
      <c r="G63" s="343" t="s">
        <v>471</v>
      </c>
    </row>
    <row r="64" spans="1:7" ht="178.5">
      <c r="A64" s="384" t="s">
        <v>404</v>
      </c>
      <c r="B64" s="373" t="s">
        <v>472</v>
      </c>
      <c r="C64" s="373" t="s">
        <v>359</v>
      </c>
      <c r="D64" s="373" t="s">
        <v>360</v>
      </c>
      <c r="E64" s="374"/>
      <c r="F64" s="374"/>
      <c r="G64" s="343" t="s">
        <v>473</v>
      </c>
    </row>
    <row r="65" spans="1:9" ht="140.25">
      <c r="A65" s="369" t="s">
        <v>404</v>
      </c>
      <c r="B65" s="374" t="s">
        <v>474</v>
      </c>
      <c r="C65" s="374" t="s">
        <v>475</v>
      </c>
      <c r="D65" s="374" t="s">
        <v>283</v>
      </c>
      <c r="E65" s="374" t="s">
        <v>283</v>
      </c>
      <c r="F65" s="374" t="s">
        <v>283</v>
      </c>
      <c r="G65" s="343" t="s">
        <v>476</v>
      </c>
    </row>
    <row r="66" spans="1:9" ht="102">
      <c r="A66" s="371" t="s">
        <v>404</v>
      </c>
      <c r="B66" s="375" t="s">
        <v>477</v>
      </c>
      <c r="C66" s="375" t="s">
        <v>478</v>
      </c>
      <c r="D66" s="375" t="s">
        <v>283</v>
      </c>
      <c r="E66" s="375" t="s">
        <v>283</v>
      </c>
      <c r="F66" s="375" t="s">
        <v>283</v>
      </c>
      <c r="G66" s="343" t="s">
        <v>479</v>
      </c>
    </row>
    <row r="67" spans="1:9" ht="51">
      <c r="A67" s="371" t="s">
        <v>404</v>
      </c>
      <c r="B67" s="375" t="s">
        <v>480</v>
      </c>
      <c r="C67" s="375" t="s">
        <v>481</v>
      </c>
      <c r="D67" s="375" t="s">
        <v>283</v>
      </c>
      <c r="E67" s="375" t="s">
        <v>283</v>
      </c>
      <c r="F67" s="375" t="s">
        <v>283</v>
      </c>
      <c r="G67" s="343" t="s">
        <v>482</v>
      </c>
    </row>
    <row r="68" spans="1:9" ht="38.25">
      <c r="A68" s="371" t="s">
        <v>404</v>
      </c>
      <c r="B68" s="375" t="s">
        <v>483</v>
      </c>
      <c r="C68" s="376" t="s">
        <v>484</v>
      </c>
      <c r="D68" s="375" t="s">
        <v>283</v>
      </c>
      <c r="E68" s="375" t="s">
        <v>283</v>
      </c>
      <c r="F68" s="375" t="s">
        <v>283</v>
      </c>
      <c r="G68" s="343" t="s">
        <v>485</v>
      </c>
    </row>
    <row r="69" spans="1:9" ht="63.75">
      <c r="A69" s="371" t="s">
        <v>404</v>
      </c>
      <c r="B69" s="375" t="s">
        <v>486</v>
      </c>
      <c r="C69" s="552" t="s">
        <v>487</v>
      </c>
      <c r="D69" s="375" t="s">
        <v>463</v>
      </c>
      <c r="E69" s="375" t="s">
        <v>463</v>
      </c>
      <c r="F69" s="375" t="s">
        <v>463</v>
      </c>
      <c r="G69" s="343" t="s">
        <v>488</v>
      </c>
    </row>
    <row r="70" spans="1:9" ht="38.25">
      <c r="A70" s="369" t="s">
        <v>404</v>
      </c>
      <c r="B70" s="374" t="s">
        <v>489</v>
      </c>
      <c r="C70" s="552" t="s">
        <v>490</v>
      </c>
      <c r="D70" s="369" t="s">
        <v>467</v>
      </c>
      <c r="E70" s="369" t="s">
        <v>467</v>
      </c>
      <c r="F70" s="369" t="s">
        <v>467</v>
      </c>
      <c r="G70" s="343" t="s">
        <v>491</v>
      </c>
    </row>
    <row r="71" spans="1:9" ht="51">
      <c r="A71" s="369" t="s">
        <v>404</v>
      </c>
      <c r="B71" s="374" t="s">
        <v>492</v>
      </c>
      <c r="C71" s="552" t="s">
        <v>493</v>
      </c>
      <c r="D71" s="369" t="s">
        <v>467</v>
      </c>
      <c r="E71" s="369" t="s">
        <v>467</v>
      </c>
      <c r="F71" s="369" t="s">
        <v>467</v>
      </c>
      <c r="G71" s="343" t="s">
        <v>468</v>
      </c>
    </row>
    <row r="72" spans="1:9" ht="57">
      <c r="A72" s="369" t="s">
        <v>404</v>
      </c>
      <c r="B72" s="374" t="s">
        <v>494</v>
      </c>
      <c r="C72" s="553" t="s">
        <v>495</v>
      </c>
      <c r="D72" s="374" t="s">
        <v>463</v>
      </c>
      <c r="E72" s="374" t="s">
        <v>463</v>
      </c>
      <c r="F72" s="374" t="s">
        <v>463</v>
      </c>
      <c r="G72" s="369" t="s">
        <v>496</v>
      </c>
    </row>
    <row r="73" spans="1:9" ht="57">
      <c r="A73" s="369" t="s">
        <v>404</v>
      </c>
      <c r="B73" s="374" t="s">
        <v>497</v>
      </c>
      <c r="C73" s="553" t="s">
        <v>498</v>
      </c>
      <c r="D73" s="374" t="s">
        <v>463</v>
      </c>
      <c r="E73" s="374" t="s">
        <v>463</v>
      </c>
      <c r="F73" s="374" t="s">
        <v>463</v>
      </c>
      <c r="G73" s="369" t="s">
        <v>499</v>
      </c>
    </row>
    <row r="74" spans="1:9" ht="57">
      <c r="A74" s="369" t="s">
        <v>404</v>
      </c>
      <c r="B74" s="374" t="s">
        <v>500</v>
      </c>
      <c r="C74" s="553" t="s">
        <v>501</v>
      </c>
      <c r="D74" s="374" t="s">
        <v>463</v>
      </c>
      <c r="E74" s="374" t="s">
        <v>463</v>
      </c>
      <c r="F74" s="374" t="s">
        <v>463</v>
      </c>
      <c r="G74" s="369" t="s">
        <v>499</v>
      </c>
    </row>
    <row r="75" spans="1:9" ht="28.5">
      <c r="A75" s="369" t="s">
        <v>404</v>
      </c>
      <c r="B75" s="374" t="s">
        <v>502</v>
      </c>
      <c r="C75" s="553" t="s">
        <v>503</v>
      </c>
      <c r="D75" s="374" t="s">
        <v>504</v>
      </c>
      <c r="E75" s="374" t="s">
        <v>504</v>
      </c>
      <c r="F75" s="374" t="s">
        <v>504</v>
      </c>
      <c r="G75" s="369" t="s">
        <v>505</v>
      </c>
    </row>
    <row r="76" spans="1:9" ht="57">
      <c r="A76" s="369" t="s">
        <v>404</v>
      </c>
      <c r="B76" s="374" t="s">
        <v>506</v>
      </c>
      <c r="C76" s="553" t="s">
        <v>507</v>
      </c>
      <c r="D76" s="374" t="s">
        <v>463</v>
      </c>
      <c r="E76" s="374" t="s">
        <v>463</v>
      </c>
      <c r="F76" s="374" t="s">
        <v>463</v>
      </c>
      <c r="G76" s="369" t="s">
        <v>508</v>
      </c>
    </row>
    <row r="77" spans="1:9" ht="128.25">
      <c r="A77" s="369" t="s">
        <v>404</v>
      </c>
      <c r="B77" s="374" t="s">
        <v>509</v>
      </c>
      <c r="C77" s="553" t="s">
        <v>510</v>
      </c>
      <c r="D77" s="374" t="s">
        <v>511</v>
      </c>
      <c r="E77" s="374" t="s">
        <v>511</v>
      </c>
      <c r="F77" s="374" t="s">
        <v>511</v>
      </c>
      <c r="G77" s="369" t="s">
        <v>512</v>
      </c>
    </row>
    <row r="78" spans="1:9" ht="28.5">
      <c r="A78" s="369" t="s">
        <v>404</v>
      </c>
      <c r="B78" s="374" t="s">
        <v>513</v>
      </c>
      <c r="C78" s="553" t="s">
        <v>514</v>
      </c>
      <c r="D78" s="374" t="s">
        <v>504</v>
      </c>
      <c r="E78" s="374" t="s">
        <v>504</v>
      </c>
      <c r="F78" s="374" t="s">
        <v>504</v>
      </c>
      <c r="G78" s="369" t="s">
        <v>505</v>
      </c>
    </row>
    <row r="79" spans="1:9" ht="57">
      <c r="A79" s="369" t="s">
        <v>404</v>
      </c>
      <c r="B79" s="374" t="s">
        <v>515</v>
      </c>
      <c r="C79" s="553" t="s">
        <v>516</v>
      </c>
      <c r="D79" s="374" t="s">
        <v>463</v>
      </c>
      <c r="E79" s="374" t="s">
        <v>463</v>
      </c>
      <c r="F79" s="374" t="s">
        <v>463</v>
      </c>
      <c r="G79" s="369" t="s">
        <v>517</v>
      </c>
      <c r="I79" s="237" t="s">
        <v>518</v>
      </c>
    </row>
    <row r="80" spans="1:9" ht="191.25">
      <c r="A80" s="369" t="s">
        <v>404</v>
      </c>
      <c r="B80" s="369" t="s">
        <v>519</v>
      </c>
      <c r="C80" s="370" t="s">
        <v>520</v>
      </c>
      <c r="D80" s="369" t="s">
        <v>329</v>
      </c>
      <c r="E80" s="369" t="s">
        <v>265</v>
      </c>
      <c r="F80" s="369" t="s">
        <v>329</v>
      </c>
      <c r="G80" s="343" t="s">
        <v>521</v>
      </c>
    </row>
    <row r="81" spans="1:7" ht="153">
      <c r="A81" s="369" t="s">
        <v>404</v>
      </c>
      <c r="B81" s="369" t="s">
        <v>522</v>
      </c>
      <c r="C81" s="377" t="s">
        <v>523</v>
      </c>
      <c r="D81" s="369" t="s">
        <v>329</v>
      </c>
      <c r="E81" s="369" t="s">
        <v>265</v>
      </c>
      <c r="F81" s="369" t="s">
        <v>329</v>
      </c>
      <c r="G81" s="343" t="s">
        <v>524</v>
      </c>
    </row>
    <row r="82" spans="1:7" ht="140.25">
      <c r="A82" s="369" t="s">
        <v>404</v>
      </c>
      <c r="B82" s="369" t="s">
        <v>525</v>
      </c>
      <c r="C82" s="377" t="s">
        <v>526</v>
      </c>
      <c r="D82" s="369" t="s">
        <v>329</v>
      </c>
      <c r="E82" s="369" t="s">
        <v>265</v>
      </c>
      <c r="F82" s="369" t="s">
        <v>329</v>
      </c>
      <c r="G82" s="343" t="s">
        <v>527</v>
      </c>
    </row>
    <row r="83" spans="1:7" ht="127.5">
      <c r="A83" s="369" t="s">
        <v>404</v>
      </c>
      <c r="B83" s="369" t="s">
        <v>528</v>
      </c>
      <c r="C83" s="377" t="s">
        <v>529</v>
      </c>
      <c r="D83" s="369" t="s">
        <v>329</v>
      </c>
      <c r="E83" s="369" t="s">
        <v>265</v>
      </c>
      <c r="F83" s="369" t="s">
        <v>329</v>
      </c>
      <c r="G83" s="343" t="s">
        <v>530</v>
      </c>
    </row>
    <row r="84" spans="1:7" ht="165.75">
      <c r="A84" s="369" t="s">
        <v>404</v>
      </c>
      <c r="B84" s="369" t="s">
        <v>531</v>
      </c>
      <c r="C84" s="377" t="s">
        <v>532</v>
      </c>
      <c r="D84" s="369" t="s">
        <v>329</v>
      </c>
      <c r="E84" s="369" t="s">
        <v>265</v>
      </c>
      <c r="F84" s="369" t="s">
        <v>329</v>
      </c>
      <c r="G84" s="343" t="s">
        <v>533</v>
      </c>
    </row>
    <row r="85" spans="1:7" ht="178.5">
      <c r="A85" s="369" t="s">
        <v>404</v>
      </c>
      <c r="B85" s="369" t="s">
        <v>534</v>
      </c>
      <c r="C85" s="377" t="s">
        <v>535</v>
      </c>
      <c r="D85" s="369" t="s">
        <v>329</v>
      </c>
      <c r="E85" s="369" t="s">
        <v>265</v>
      </c>
      <c r="F85" s="369" t="s">
        <v>329</v>
      </c>
      <c r="G85" s="343" t="s">
        <v>536</v>
      </c>
    </row>
    <row r="86" spans="1:7" ht="25.5">
      <c r="A86" s="369" t="s">
        <v>404</v>
      </c>
      <c r="B86" s="369" t="s">
        <v>537</v>
      </c>
      <c r="C86" s="377" t="s">
        <v>538</v>
      </c>
      <c r="D86" s="369" t="s">
        <v>539</v>
      </c>
      <c r="E86" s="369" t="s">
        <v>265</v>
      </c>
      <c r="F86" s="369" t="s">
        <v>539</v>
      </c>
      <c r="G86" s="343" t="s">
        <v>540</v>
      </c>
    </row>
    <row r="87" spans="1:7" ht="165.75">
      <c r="A87" s="369" t="s">
        <v>404</v>
      </c>
      <c r="B87" s="369" t="s">
        <v>541</v>
      </c>
      <c r="C87" s="377" t="s">
        <v>542</v>
      </c>
      <c r="D87" s="369" t="s">
        <v>539</v>
      </c>
      <c r="E87" s="369" t="s">
        <v>283</v>
      </c>
      <c r="F87" s="369" t="s">
        <v>539</v>
      </c>
      <c r="G87" s="343" t="s">
        <v>543</v>
      </c>
    </row>
    <row r="88" spans="1:7" ht="178.5">
      <c r="A88" s="369" t="s">
        <v>404</v>
      </c>
      <c r="B88" s="369" t="s">
        <v>544</v>
      </c>
      <c r="C88" s="370" t="s">
        <v>545</v>
      </c>
      <c r="D88" s="369" t="s">
        <v>539</v>
      </c>
      <c r="E88" s="369" t="s">
        <v>283</v>
      </c>
      <c r="F88" s="369" t="s">
        <v>539</v>
      </c>
      <c r="G88" s="343" t="s">
        <v>546</v>
      </c>
    </row>
    <row r="89" spans="1:7" ht="213.75">
      <c r="A89" s="369" t="s">
        <v>404</v>
      </c>
      <c r="B89" s="369" t="s">
        <v>547</v>
      </c>
      <c r="C89" s="370" t="s">
        <v>548</v>
      </c>
      <c r="D89" s="369" t="s">
        <v>539</v>
      </c>
      <c r="E89" s="369" t="s">
        <v>265</v>
      </c>
      <c r="F89" s="369" t="s">
        <v>539</v>
      </c>
      <c r="G89" s="369" t="s">
        <v>549</v>
      </c>
    </row>
    <row r="90" spans="1:7" ht="213.75">
      <c r="A90" s="369" t="s">
        <v>404</v>
      </c>
      <c r="B90" s="369" t="s">
        <v>550</v>
      </c>
      <c r="C90" s="370" t="s">
        <v>551</v>
      </c>
      <c r="D90" s="369" t="s">
        <v>539</v>
      </c>
      <c r="E90" s="369" t="s">
        <v>265</v>
      </c>
      <c r="F90" s="369" t="s">
        <v>539</v>
      </c>
      <c r="G90" s="369" t="s">
        <v>549</v>
      </c>
    </row>
    <row r="91" spans="1:7" ht="171">
      <c r="A91" s="369" t="s">
        <v>404</v>
      </c>
      <c r="B91" s="369" t="s">
        <v>552</v>
      </c>
      <c r="C91" s="377" t="s">
        <v>553</v>
      </c>
      <c r="D91" s="369" t="s">
        <v>539</v>
      </c>
      <c r="E91" s="369" t="s">
        <v>265</v>
      </c>
      <c r="F91" s="369" t="s">
        <v>539</v>
      </c>
      <c r="G91" s="369" t="s">
        <v>554</v>
      </c>
    </row>
    <row r="92" spans="1:7" ht="171">
      <c r="A92" s="369" t="s">
        <v>404</v>
      </c>
      <c r="B92" s="369" t="s">
        <v>555</v>
      </c>
      <c r="C92" s="377" t="s">
        <v>556</v>
      </c>
      <c r="D92" s="369" t="s">
        <v>539</v>
      </c>
      <c r="E92" s="369" t="s">
        <v>265</v>
      </c>
      <c r="F92" s="369" t="s">
        <v>539</v>
      </c>
      <c r="G92" s="369" t="s">
        <v>554</v>
      </c>
    </row>
    <row r="93" spans="1:7" ht="63.75">
      <c r="A93" s="369" t="s">
        <v>404</v>
      </c>
      <c r="B93" s="369" t="s">
        <v>557</v>
      </c>
      <c r="C93" s="377" t="s">
        <v>558</v>
      </c>
      <c r="D93" s="369" t="s">
        <v>329</v>
      </c>
      <c r="E93" s="369" t="s">
        <v>265</v>
      </c>
      <c r="F93" s="369" t="s">
        <v>329</v>
      </c>
      <c r="G93" s="343" t="s">
        <v>559</v>
      </c>
    </row>
    <row r="94" spans="1:7" ht="38.25">
      <c r="A94" s="369" t="s">
        <v>404</v>
      </c>
      <c r="B94" s="369" t="s">
        <v>560</v>
      </c>
      <c r="C94" s="377" t="s">
        <v>561</v>
      </c>
      <c r="D94" s="369" t="s">
        <v>329</v>
      </c>
      <c r="E94" s="369" t="s">
        <v>265</v>
      </c>
      <c r="F94" s="369" t="s">
        <v>329</v>
      </c>
      <c r="G94" s="343" t="s">
        <v>562</v>
      </c>
    </row>
    <row r="95" spans="1:7" ht="25.5">
      <c r="A95" s="369" t="s">
        <v>404</v>
      </c>
      <c r="B95" s="369" t="s">
        <v>563</v>
      </c>
      <c r="C95" s="370" t="s">
        <v>564</v>
      </c>
      <c r="D95" s="369" t="s">
        <v>329</v>
      </c>
      <c r="E95" s="369" t="s">
        <v>265</v>
      </c>
      <c r="F95" s="369" t="s">
        <v>329</v>
      </c>
      <c r="G95" s="343" t="s">
        <v>565</v>
      </c>
    </row>
    <row r="96" spans="1:7" ht="25.5">
      <c r="A96" s="369" t="s">
        <v>404</v>
      </c>
      <c r="B96" s="369" t="s">
        <v>566</v>
      </c>
      <c r="C96" s="370" t="s">
        <v>567</v>
      </c>
      <c r="D96" s="369" t="s">
        <v>329</v>
      </c>
      <c r="E96" s="369" t="s">
        <v>265</v>
      </c>
      <c r="F96" s="369" t="s">
        <v>329</v>
      </c>
      <c r="G96" s="343" t="s">
        <v>568</v>
      </c>
    </row>
    <row r="97" spans="1:7" ht="25.5">
      <c r="A97" s="369" t="s">
        <v>404</v>
      </c>
      <c r="B97" s="378" t="s">
        <v>569</v>
      </c>
      <c r="C97" s="370" t="s">
        <v>570</v>
      </c>
      <c r="D97" s="370" t="s">
        <v>329</v>
      </c>
      <c r="E97" s="369" t="s">
        <v>265</v>
      </c>
      <c r="F97" s="369" t="s">
        <v>329</v>
      </c>
      <c r="G97" s="343" t="s">
        <v>571</v>
      </c>
    </row>
    <row r="98" spans="1:7" ht="38.25">
      <c r="A98" s="369" t="s">
        <v>404</v>
      </c>
      <c r="B98" s="369" t="s">
        <v>572</v>
      </c>
      <c r="C98" s="370" t="s">
        <v>573</v>
      </c>
      <c r="D98" s="370" t="s">
        <v>329</v>
      </c>
      <c r="E98" s="369" t="s">
        <v>265</v>
      </c>
      <c r="F98" s="369" t="s">
        <v>329</v>
      </c>
      <c r="G98" s="343" t="s">
        <v>574</v>
      </c>
    </row>
    <row r="99" spans="1:7">
      <c r="A99" s="330"/>
      <c r="B99" s="541"/>
      <c r="C99" s="333"/>
      <c r="D99" s="331"/>
      <c r="E99" s="331"/>
      <c r="F99" s="331"/>
      <c r="G99" s="343"/>
    </row>
    <row r="100" spans="1:7" ht="15">
      <c r="E100" s="237" t="s">
        <v>575</v>
      </c>
    </row>
  </sheetData>
  <sheetProtection selectLockedCells="1" selectUnlockedCells="1"/>
  <autoFilter ref="A1:G98" xr:uid="{00000000-0009-0000-0000-000009000000}"/>
  <customSheetViews>
    <customSheetView guid="{40CE9644-7252-4E65-A3A8-9EB3238D4523}" fitToPage="1">
      <pane ySplit="1" topLeftCell="A2" activePane="bottomLeft" state="frozen"/>
      <selection pane="bottomLeft"/>
      <pageMargins left="0" right="0" top="0" bottom="0" header="0" footer="0"/>
      <pageSetup scale="21" orientation="landscape" r:id="rId1"/>
      <headerFooter alignWithMargins="0"/>
    </customSheetView>
    <customSheetView guid="{3D02CAA8-BDA8-46D2-BED8-2A1FDCF5AFB8}" fitToPage="1">
      <pane ySplit="1" topLeftCell="A152" activePane="bottomLeft" state="frozen"/>
      <selection pane="bottomLeft" activeCell="G171" sqref="G171"/>
      <pageMargins left="0" right="0" top="0" bottom="0" header="0" footer="0"/>
      <pageSetup scale="21" orientation="landscape" r:id="rId2"/>
      <headerFooter alignWithMargins="0"/>
    </customSheetView>
  </customSheetViews>
  <pageMargins left="0.75" right="0.75" top="1" bottom="1" header="0.5" footer="0.5"/>
  <pageSetup scale="10" orientation="landscape" r:id="rId3"/>
  <headerFooter alignWithMargins="0"/>
  <ignoredErrors>
    <ignoredError sqref="B7"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DPH 1 - Budget Summary</vt:lpstr>
      <vt:lpstr>DPH 2 - CRDC</vt:lpstr>
      <vt:lpstr>DPH 3 - Salaries&amp;Benefits</vt:lpstr>
      <vt:lpstr>DPH 4 - Operating Exp</vt:lpstr>
      <vt:lpstr>DPH 5 - CapitalExpenses</vt:lpstr>
      <vt:lpstr>DPH 6 - Indirect</vt:lpstr>
      <vt:lpstr>DPH 7- Bgt Jst (as instructed) </vt:lpstr>
      <vt:lpstr>DPH 8 - UOS&amp;UDC Allocations</vt:lpstr>
      <vt:lpstr>DROPDOWN BHS SERVICE TYPES</vt:lpstr>
      <vt:lpstr>DROPDOWN PAYMENT METHOD</vt:lpstr>
      <vt:lpstr>Provider List_Practitioner Type</vt:lpstr>
      <vt:lpstr>DROPDOWN FUND SOURCES</vt:lpstr>
      <vt:lpstr>CONTRACTTYPE</vt:lpstr>
      <vt:lpstr>MHFUNDSRC</vt:lpstr>
      <vt:lpstr>NONDPHFUNDSRC</vt:lpstr>
      <vt:lpstr>OTHERDPHFUNDSRC</vt:lpstr>
      <vt:lpstr>'DPH 1 - Budget Summary'!Print_Area</vt:lpstr>
      <vt:lpstr>'DPH 2 - CRDC'!Print_Area</vt:lpstr>
      <vt:lpstr>'DPH 3 - Salaries&amp;Benefits'!Print_Area</vt:lpstr>
      <vt:lpstr>'DPH 4 - Operating Exp'!Print_Area</vt:lpstr>
      <vt:lpstr>'DPH 5 - CapitalExpenses'!Print_Area</vt:lpstr>
      <vt:lpstr>'DPH 6 - Indirect'!Print_Area</vt:lpstr>
      <vt:lpstr>'DPH 7- Bgt Jst (as instructed) '!Print_Area</vt:lpstr>
      <vt:lpstr>'DPH 8 - UOS&amp;UDC Allocations'!Print_Area</vt:lpstr>
      <vt:lpstr>SAFUNDSRC</vt:lpstr>
      <vt:lpstr>SVCMODE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Alice Kurniadi</dc:creator>
  <cp:keywords/>
  <dc:description/>
  <cp:lastModifiedBy>Wiggins, Valerie (DPH)</cp:lastModifiedBy>
  <cp:revision/>
  <dcterms:created xsi:type="dcterms:W3CDTF">2008-07-29T17:08:51Z</dcterms:created>
  <dcterms:modified xsi:type="dcterms:W3CDTF">2025-09-18T23:03:55Z</dcterms:modified>
  <cp:category/>
  <cp:contentStatus/>
</cp:coreProperties>
</file>